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3-1-1,2" sheetId="1" r:id="rId1"/>
    <sheet name="3-1-3,4" sheetId="2" r:id="rId2"/>
    <sheet name="3-2-1,2" sheetId="3" r:id="rId3"/>
    <sheet name="3-2-3,4" sheetId="4" r:id="rId4"/>
    <sheet name="3-3,4" sheetId="5" r:id="rId5"/>
    <sheet name="3-5,6" sheetId="6" r:id="rId6"/>
    <sheet name="3-7,8" sheetId="7" r:id="rId7"/>
    <sheet name="3-9,10" sheetId="8" r:id="rId8"/>
    <sheet name="3-11" sheetId="9" r:id="rId9"/>
    <sheet name="3-12" sheetId="10" r:id="rId10"/>
    <sheet name="3-13" sheetId="11" r:id="rId11"/>
    <sheet name="3-14,15" sheetId="12" r:id="rId12"/>
  </sheets>
  <externalReferences>
    <externalReference r:id="rId15"/>
  </externalReferences>
  <definedNames>
    <definedName name="_xlnm.Print_Area" localSheetId="8">'3-11'!$A$1:$H$42</definedName>
    <definedName name="_xlnm.Print_Area" localSheetId="0">'3-1-1,2'!$A$1:$R$89</definedName>
    <definedName name="_xlnm.Print_Area" localSheetId="9">'3-12'!$A$1:$H$42</definedName>
    <definedName name="_xlnm.Print_Area" localSheetId="10">'3-13'!$A$1:$T$62</definedName>
    <definedName name="_xlnm.Print_Area" localSheetId="1">'3-1-3,4'!$A$1:$P$80</definedName>
    <definedName name="_xlnm.Print_Area" localSheetId="11">'3-14,15'!$A$1:$G$76</definedName>
    <definedName name="_xlnm.Print_Area" localSheetId="3">'3-2-3,4'!$A$1:$O$77</definedName>
    <definedName name="_xlnm.Print_Area" localSheetId="4">'3-3,4'!$A$1:$R$94</definedName>
    <definedName name="_xlnm.Print_Area" localSheetId="5">'3-5,6'!$A$1:$T$84</definedName>
    <definedName name="_xlnm.Print_Area" localSheetId="6">'3-7,8'!$A$1:$R$69</definedName>
    <definedName name="_xlnm.Print_Area" localSheetId="7">'3-9,10'!$A$1:$S$84</definedName>
    <definedName name="医療設備調査（一般診療所票）">#REF!</definedName>
    <definedName name="印刷範囲" localSheetId="1">'3-1-3,4'!$A$1:$P$80</definedName>
    <definedName name="印刷範囲">'3-1-1,2'!$A$1:$Q$90</definedName>
  </definedNames>
  <calcPr fullCalcOnLoad="1"/>
</workbook>
</file>

<file path=xl/sharedStrings.xml><?xml version="1.0" encoding="utf-8"?>
<sst xmlns="http://schemas.openxmlformats.org/spreadsheetml/2006/main" count="3645" uniqueCount="673">
  <si>
    <t>(1) 実数</t>
  </si>
  <si>
    <t>一般販売</t>
  </si>
  <si>
    <t>一　般</t>
  </si>
  <si>
    <t>歯　科</t>
  </si>
  <si>
    <t>有床</t>
  </si>
  <si>
    <t>薬 局</t>
  </si>
  <si>
    <t>薬種商販売</t>
  </si>
  <si>
    <t>伝 染</t>
  </si>
  <si>
    <t>結 核</t>
  </si>
  <si>
    <t>ら い</t>
  </si>
  <si>
    <t>一 般</t>
  </si>
  <si>
    <t>診療所</t>
  </si>
  <si>
    <t>（再掲）</t>
  </si>
  <si>
    <t>配置販売</t>
  </si>
  <si>
    <t>特例販売</t>
  </si>
  <si>
    <t>－</t>
  </si>
  <si>
    <t>　　29</t>
  </si>
  <si>
    <t>･･･</t>
  </si>
  <si>
    <t>　　30</t>
  </si>
  <si>
    <t>　　31</t>
  </si>
  <si>
    <t>　　32</t>
  </si>
  <si>
    <t>　　33</t>
  </si>
  <si>
    <t>　　34</t>
  </si>
  <si>
    <t>　　35</t>
  </si>
  <si>
    <t>　　36</t>
  </si>
  <si>
    <t>　　37</t>
  </si>
  <si>
    <t>　　38</t>
  </si>
  <si>
    <t>　　39</t>
  </si>
  <si>
    <t>　　40</t>
  </si>
  <si>
    <t>　　41</t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</si>
  <si>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</si>
  <si>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</si>
  <si>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</si>
  <si>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</si>
  <si>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</si>
  <si>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</si>
  <si>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</si>
  <si>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</si>
  <si>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</si>
  <si>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</si>
  <si>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</si>
  <si>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</si>
  <si>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</si>
  <si>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</si>
  <si>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</si>
  <si>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</si>
  <si>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</si>
  <si>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</si>
  <si>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</si>
  <si>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</si>
  <si>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</si>
  <si>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</si>
  <si>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</si>
  <si>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</si>
  <si>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</si>
  <si>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</si>
  <si>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</si>
  <si>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</si>
  <si>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</si>
  <si>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</si>
  <si>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</si>
  <si>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…</t>
  </si>
  <si>
    <t>(2)率（人口10万対）</t>
  </si>
  <si>
    <t>　</t>
  </si>
  <si>
    <t>病　院</t>
  </si>
  <si>
    <t>・</t>
  </si>
  <si>
    <t>－</t>
  </si>
  <si>
    <t>　　10</t>
  </si>
  <si>
    <t>　　11</t>
  </si>
  <si>
    <t>卸売一般販売</t>
  </si>
  <si>
    <r>
      <t>(再掲</t>
    </r>
    <r>
      <rPr>
        <sz val="12"/>
        <rFont val="ＭＳ 明朝"/>
        <family val="1"/>
      </rPr>
      <t>)</t>
    </r>
  </si>
  <si>
    <t>(再掲)</t>
  </si>
  <si>
    <t>　　5)　薬局・医薬品販売業については、各年度末現在である。</t>
  </si>
  <si>
    <t>　　12</t>
  </si>
  <si>
    <t>　　13</t>
  </si>
  <si>
    <t>・</t>
  </si>
  <si>
    <t>　　14</t>
  </si>
  <si>
    <t>－</t>
  </si>
  <si>
    <t>病　院</t>
  </si>
  <si>
    <r>
      <t>(再掲</t>
    </r>
    <r>
      <rPr>
        <sz val="12"/>
        <rFont val="ＭＳ 明朝"/>
        <family val="1"/>
      </rPr>
      <t>)</t>
    </r>
  </si>
  <si>
    <t>・</t>
  </si>
  <si>
    <t>　　10</t>
  </si>
  <si>
    <t>－</t>
  </si>
  <si>
    <t>　　11</t>
  </si>
  <si>
    <t>　　12</t>
  </si>
  <si>
    <t>　　13</t>
  </si>
  <si>
    <t>　　14</t>
  </si>
  <si>
    <t>　</t>
  </si>
  <si>
    <t>－</t>
  </si>
  <si>
    <t>第３－１表(1-4)　医療施設数・率（人口10万対），薬局・医薬品販売業数，年次別</t>
  </si>
  <si>
    <t>第３－１表(2-4)　医療施設数・率（人口10万対），薬局・医薬品販売業数，年次別</t>
  </si>
  <si>
    <t>第３－１表(3-4)　医療施設数・率（人口10万対），薬局・医薬品販売業数，年次別</t>
  </si>
  <si>
    <t>第３－１表(4-4)　医療施設数・率（人口10万対），薬局・医薬品販売業数，年次別</t>
  </si>
  <si>
    <t>　　15</t>
  </si>
  <si>
    <t>・</t>
  </si>
  <si>
    <t>療養病床を有する病院
（再掲）</t>
  </si>
  <si>
    <t>　　16</t>
  </si>
  <si>
    <t>療養病床
を有する
一 　般
診療所　　　　　
（再掲）</t>
  </si>
  <si>
    <t>資料　「医療施設調査」「衛生行政業務報告」「衛生行政報告例」（厚生省）（厚生労働省）</t>
  </si>
  <si>
    <t>　　17</t>
  </si>
  <si>
    <t>療養病床
を有する
一　般
診療所　　　　　
（再掲）</t>
  </si>
  <si>
    <t>　　18</t>
  </si>
  <si>
    <t>　　19</t>
  </si>
  <si>
    <t>　　20</t>
  </si>
  <si>
    <t>結 核</t>
  </si>
  <si>
    <t>精神科</t>
  </si>
  <si>
    <t>「経過的旧療養型病床群」である。</t>
  </si>
  <si>
    <t>　　21</t>
  </si>
  <si>
    <t>　　22</t>
  </si>
  <si>
    <t>－</t>
  </si>
  <si>
    <t>・</t>
  </si>
  <si>
    <t>　　23</t>
  </si>
  <si>
    <t>一般病院</t>
  </si>
  <si>
    <t>精神病床</t>
  </si>
  <si>
    <t>結核病床</t>
  </si>
  <si>
    <t>一般販売</t>
  </si>
  <si>
    <t>　　24</t>
  </si>
  <si>
    <t>－</t>
  </si>
  <si>
    <t>国立大学法人</t>
  </si>
  <si>
    <t>第３－２表(1-4)　病床数・率（人口10万対），年次別</t>
  </si>
  <si>
    <t>(1)実数</t>
  </si>
  <si>
    <t>一　　般
診 療 所</t>
  </si>
  <si>
    <t>歯　  科
診 療 所</t>
  </si>
  <si>
    <t>病　　院</t>
  </si>
  <si>
    <t>らい病床</t>
  </si>
  <si>
    <t>その他の病床等</t>
  </si>
  <si>
    <t>療養病床</t>
  </si>
  <si>
    <t>一般病床</t>
  </si>
  <si>
    <t>療養病床
(再掲）</t>
  </si>
  <si>
    <t>療養病床等
(再掲）</t>
  </si>
  <si>
    <t>　　　 …</t>
  </si>
  <si>
    <t>第３－２表(2-4)　病床数・率（人口10万対），年次別</t>
  </si>
  <si>
    <r>
      <t>　　</t>
    </r>
    <r>
      <rPr>
        <sz val="12"/>
        <rFont val="ＭＳ 明朝"/>
        <family val="1"/>
      </rPr>
      <t>10</t>
    </r>
  </si>
  <si>
    <r>
      <t>　　</t>
    </r>
    <r>
      <rPr>
        <sz val="12"/>
        <rFont val="ＭＳ 明朝"/>
        <family val="1"/>
      </rPr>
      <t>11</t>
    </r>
  </si>
  <si>
    <r>
      <t>　　</t>
    </r>
    <r>
      <rPr>
        <sz val="12"/>
        <rFont val="ＭＳ 明朝"/>
        <family val="1"/>
      </rPr>
      <t>12</t>
    </r>
  </si>
  <si>
    <r>
      <t>　　</t>
    </r>
    <r>
      <rPr>
        <sz val="12"/>
        <rFont val="ＭＳ 明朝"/>
        <family val="1"/>
      </rPr>
      <t>13</t>
    </r>
  </si>
  <si>
    <r>
      <t>　　</t>
    </r>
    <r>
      <rPr>
        <sz val="12"/>
        <rFont val="ＭＳ 明朝"/>
        <family val="1"/>
      </rPr>
      <t>14</t>
    </r>
  </si>
  <si>
    <r>
      <t>　　</t>
    </r>
    <r>
      <rPr>
        <sz val="12"/>
        <rFont val="ＭＳ 明朝"/>
        <family val="1"/>
      </rPr>
      <t>15</t>
    </r>
  </si>
  <si>
    <r>
      <t>　　</t>
    </r>
    <r>
      <rPr>
        <sz val="12"/>
        <rFont val="ＭＳ 明朝"/>
        <family val="1"/>
      </rPr>
      <t>16</t>
    </r>
  </si>
  <si>
    <r>
      <t>　　</t>
    </r>
    <r>
      <rPr>
        <sz val="12"/>
        <rFont val="ＭＳ 明朝"/>
        <family val="1"/>
      </rPr>
      <t>17</t>
    </r>
  </si>
  <si>
    <r>
      <t>　　</t>
    </r>
    <r>
      <rPr>
        <sz val="12"/>
        <rFont val="ＭＳ 明朝"/>
        <family val="1"/>
      </rPr>
      <t>18</t>
    </r>
  </si>
  <si>
    <r>
      <t>　　</t>
    </r>
    <r>
      <rPr>
        <sz val="12"/>
        <rFont val="ＭＳ 明朝"/>
        <family val="1"/>
      </rPr>
      <t>19</t>
    </r>
  </si>
  <si>
    <r>
      <t>　　</t>
    </r>
    <r>
      <rPr>
        <sz val="12"/>
        <rFont val="ＭＳ 明朝"/>
        <family val="1"/>
      </rPr>
      <t>20</t>
    </r>
  </si>
  <si>
    <r>
      <t>　　</t>
    </r>
    <r>
      <rPr>
        <sz val="12"/>
        <rFont val="ＭＳ 明朝"/>
        <family val="1"/>
      </rPr>
      <t>21</t>
    </r>
  </si>
  <si>
    <t>　　22</t>
  </si>
  <si>
    <t>　　23</t>
  </si>
  <si>
    <t>資料　「医療施設調査」（厚生省）（厚生労働省）</t>
  </si>
  <si>
    <r>
      <t>　　2</t>
    </r>
    <r>
      <rPr>
        <sz val="12"/>
        <rFont val="ＭＳ 明朝"/>
        <family val="1"/>
      </rPr>
      <t>4</t>
    </r>
  </si>
  <si>
    <t>第３－２表(3-4)　病床数・率（人口10万対），年次別</t>
  </si>
  <si>
    <t>第３－２表(4-4)　病床数・率（人口10万対），年次別</t>
  </si>
  <si>
    <t>　　20</t>
  </si>
  <si>
    <t>　　24</t>
  </si>
  <si>
    <t>　　25</t>
  </si>
  <si>
    <r>
      <t>　　25</t>
    </r>
  </si>
  <si>
    <t>独立行政法人国立病院機構</t>
  </si>
  <si>
    <t>　　26</t>
  </si>
  <si>
    <t>　　26</t>
  </si>
  <si>
    <t>　　27</t>
  </si>
  <si>
    <t>昭和28</t>
  </si>
  <si>
    <t>（1953）年</t>
  </si>
  <si>
    <t>（1954）</t>
  </si>
  <si>
    <t>（1955）</t>
  </si>
  <si>
    <t>（1956）</t>
  </si>
  <si>
    <t>（1957）</t>
  </si>
  <si>
    <t>（1958）</t>
  </si>
  <si>
    <t>（1959）</t>
  </si>
  <si>
    <t>（1960）</t>
  </si>
  <si>
    <t>（1961）</t>
  </si>
  <si>
    <t>（1962）</t>
  </si>
  <si>
    <t>（1963）</t>
  </si>
  <si>
    <t>（1964）</t>
  </si>
  <si>
    <t>（1965）</t>
  </si>
  <si>
    <t>（1966）</t>
  </si>
  <si>
    <t>（1967）</t>
  </si>
  <si>
    <t>（1968）</t>
  </si>
  <si>
    <t>（1969）</t>
  </si>
  <si>
    <t>（1970）</t>
  </si>
  <si>
    <t>（1971）</t>
  </si>
  <si>
    <t>（1972）</t>
  </si>
  <si>
    <t>（1973）</t>
  </si>
  <si>
    <t>（1974）</t>
  </si>
  <si>
    <t>（1975）</t>
  </si>
  <si>
    <t>（1976）</t>
  </si>
  <si>
    <t>（1977）</t>
  </si>
  <si>
    <t>（1978）</t>
  </si>
  <si>
    <t>（1979）</t>
  </si>
  <si>
    <t>（1980）</t>
  </si>
  <si>
    <t>（1981）</t>
  </si>
  <si>
    <t>（1982）</t>
  </si>
  <si>
    <t>（1983）</t>
  </si>
  <si>
    <t>（1984）</t>
  </si>
  <si>
    <t>（1985）</t>
  </si>
  <si>
    <t>（1986）</t>
  </si>
  <si>
    <t>（1987）</t>
  </si>
  <si>
    <t>（1988）</t>
  </si>
  <si>
    <t>（1989）年</t>
  </si>
  <si>
    <t>（1990）</t>
  </si>
  <si>
    <t>（1991）</t>
  </si>
  <si>
    <t>（1992）</t>
  </si>
  <si>
    <t>（1993）</t>
  </si>
  <si>
    <t>（1994）</t>
  </si>
  <si>
    <t>（1995）</t>
  </si>
  <si>
    <t>（1996）</t>
  </si>
  <si>
    <t>（1997）</t>
  </si>
  <si>
    <t>（1998）</t>
  </si>
  <si>
    <t>（1999）</t>
  </si>
  <si>
    <t>（2000）</t>
  </si>
  <si>
    <t>（2001）</t>
  </si>
  <si>
    <t>（2002）</t>
  </si>
  <si>
    <t>（2003）</t>
  </si>
  <si>
    <t>（2004）</t>
  </si>
  <si>
    <t>（2005）</t>
  </si>
  <si>
    <t>（2006）</t>
  </si>
  <si>
    <t>（2007）</t>
  </si>
  <si>
    <t>（2008）</t>
  </si>
  <si>
    <t>（2009）</t>
  </si>
  <si>
    <t>（2010）</t>
  </si>
  <si>
    <t>（2011）</t>
  </si>
  <si>
    <t>（2012）</t>
  </si>
  <si>
    <t>（2013）</t>
  </si>
  <si>
    <t>（2014）</t>
  </si>
  <si>
    <t>（2015）</t>
  </si>
  <si>
    <t>　　28</t>
  </si>
  <si>
    <t>（2016）</t>
  </si>
  <si>
    <t>　　28</t>
  </si>
  <si>
    <t>昭和28</t>
  </si>
  <si>
    <t>（1954）</t>
  </si>
  <si>
    <t>（1955）</t>
  </si>
  <si>
    <t>（1990）</t>
  </si>
  <si>
    <t>（1991）</t>
  </si>
  <si>
    <t>（2016）</t>
  </si>
  <si>
    <t>　　27</t>
  </si>
  <si>
    <t>　　28</t>
  </si>
  <si>
    <t>感染症
病床</t>
  </si>
  <si>
    <t>・</t>
  </si>
  <si>
    <t>－</t>
  </si>
  <si>
    <t>－</t>
  </si>
  <si>
    <t>昭和28</t>
  </si>
  <si>
    <t>平成元</t>
  </si>
  <si>
    <t>　　27</t>
  </si>
  <si>
    <t>・</t>
  </si>
  <si>
    <t>－</t>
  </si>
  <si>
    <r>
      <t>　　2</t>
    </r>
    <r>
      <rPr>
        <sz val="12"/>
        <rFont val="ＭＳ 明朝"/>
        <family val="1"/>
      </rPr>
      <t>8</t>
    </r>
  </si>
  <si>
    <t>注　1)　昭和58（1983）年までは12月31日現在、昭和59（1984）年以降は10月１日現在である。</t>
  </si>
  <si>
    <t>　　2)　らい病床は「らい予防法の廃止に関する法律」施行により平成８（1996）年４月から「一般病床」に計上。</t>
  </si>
  <si>
    <t>　　4)　一般診療所の「療養病床」は、「療養型病床群」として平成10（1998）年４月に新設され、平成12（2000）年までは「療養型</t>
  </si>
  <si>
    <t>　　　　病床群」であり、平成13（2001）年・14（2002）年は「療養病床」及び「経過的旧療養型病床群」である。</t>
  </si>
  <si>
    <r>
      <t>注　1)　医療施設については昭和58（1983</t>
    </r>
    <r>
      <rPr>
        <sz val="12"/>
        <rFont val="ＭＳ 明朝"/>
        <family val="1"/>
      </rPr>
      <t>）年までは12月31日現在、昭和59（</t>
    </r>
    <r>
      <rPr>
        <sz val="12"/>
        <rFont val="ＭＳ 明朝"/>
        <family val="1"/>
      </rPr>
      <t>1984</t>
    </r>
    <r>
      <rPr>
        <sz val="12"/>
        <rFont val="ＭＳ 明朝"/>
        <family val="1"/>
      </rPr>
      <t>）年以降は10月１日現在である。</t>
    </r>
  </si>
  <si>
    <r>
      <t>　　2)　「らい療養所」は「らい予防法の廃止に関する法律」の施行により平成８（</t>
    </r>
    <r>
      <rPr>
        <sz val="12"/>
        <rFont val="ＭＳ 明朝"/>
        <family val="1"/>
      </rPr>
      <t>1996</t>
    </r>
    <r>
      <rPr>
        <sz val="12"/>
        <rFont val="ＭＳ 明朝"/>
        <family val="1"/>
      </rPr>
      <t>）年４月から「一般病院」に計上。</t>
    </r>
  </si>
  <si>
    <r>
      <t>　  3)　「伝染病院」は「感染症の予防及び感染症の患者に対する医療に関する法律」が、平成11（</t>
    </r>
    <r>
      <rPr>
        <sz val="12"/>
        <rFont val="ＭＳ 明朝"/>
        <family val="1"/>
      </rPr>
      <t>1999</t>
    </r>
    <r>
      <rPr>
        <sz val="12"/>
        <rFont val="ＭＳ 明朝"/>
        <family val="1"/>
      </rPr>
      <t>）年4月に施行され、廃止された。</t>
    </r>
  </si>
  <si>
    <r>
      <t>　　4</t>
    </r>
    <r>
      <rPr>
        <sz val="12"/>
        <rFont val="ＭＳ 明朝"/>
        <family val="1"/>
      </rPr>
      <t>)　一般診療所の「療養病床」は、「療養型病床群」として平成</t>
    </r>
    <r>
      <rPr>
        <sz val="12"/>
        <rFont val="ＭＳ 明朝"/>
        <family val="1"/>
      </rPr>
      <t>10（1998）</t>
    </r>
    <r>
      <rPr>
        <sz val="12"/>
        <rFont val="ＭＳ 明朝"/>
        <family val="1"/>
      </rPr>
      <t>年４月に新設され、平成</t>
    </r>
    <r>
      <rPr>
        <sz val="12"/>
        <rFont val="ＭＳ 明朝"/>
        <family val="1"/>
      </rPr>
      <t>12（2000）</t>
    </r>
    <r>
      <rPr>
        <sz val="12"/>
        <rFont val="ＭＳ 明朝"/>
        <family val="1"/>
      </rPr>
      <t>年までは「療養型病床群」であり、</t>
    </r>
  </si>
  <si>
    <t>　　　　平成13（2001）年・14（2002）年は「療養病床」及び「経過的旧療養型病床群」である。</t>
  </si>
  <si>
    <r>
      <t xml:space="preserve">   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)　病院の「療養病床」は、平成12（2000）年までは「療養型病床群」であり、平成13（2001）年・14（2002）年は、「療養病床」及び</t>
    </r>
  </si>
  <si>
    <t>　　3)　「感染症病床」は「感染症の予防及び感染症の患者に対する医療に関する法律」が、平成11（1999）年4月に施行され、「伝染</t>
  </si>
  <si>
    <t>　　　　病床」より改められた。</t>
  </si>
  <si>
    <t>第３－３表　在院患者延数，病床－病院の種類・年次別</t>
  </si>
  <si>
    <t>その他の
病床等</t>
  </si>
  <si>
    <t>療養病床</t>
  </si>
  <si>
    <t>一般病床</t>
  </si>
  <si>
    <t>介護療養
病床
（再掲）</t>
  </si>
  <si>
    <t>総　　数</t>
  </si>
  <si>
    <t>精神科病院</t>
  </si>
  <si>
    <t>感染症病床</t>
  </si>
  <si>
    <t>伝染病院</t>
  </si>
  <si>
    <t>結核療養所</t>
  </si>
  <si>
    <t>昭和30</t>
  </si>
  <si>
    <t>（1955）年</t>
  </si>
  <si>
    <t>・</t>
  </si>
  <si>
    <t>・</t>
  </si>
  <si>
    <t>（1960）</t>
  </si>
  <si>
    <t>（1960）</t>
  </si>
  <si>
    <t>・</t>
  </si>
  <si>
    <t>（1965）</t>
  </si>
  <si>
    <t>・</t>
  </si>
  <si>
    <t>（1970）</t>
  </si>
  <si>
    <t>（1975）</t>
  </si>
  <si>
    <t>（1975）</t>
  </si>
  <si>
    <t>（1980）</t>
  </si>
  <si>
    <t>（1980）</t>
  </si>
  <si>
    <t>（1985）</t>
  </si>
  <si>
    <t>・</t>
  </si>
  <si>
    <t>平成２</t>
  </si>
  <si>
    <t>（1990）</t>
  </si>
  <si>
    <t>（1990）</t>
  </si>
  <si>
    <t>（1995）</t>
  </si>
  <si>
    <t>（1995）</t>
  </si>
  <si>
    <t>（1998）</t>
  </si>
  <si>
    <t>（1998）</t>
  </si>
  <si>
    <t>　　11</t>
  </si>
  <si>
    <t>（1999）</t>
  </si>
  <si>
    <t>（2000）</t>
  </si>
  <si>
    <t>･･･</t>
  </si>
  <si>
    <t>　　14</t>
  </si>
  <si>
    <t>･･･</t>
  </si>
  <si>
    <t>･･･</t>
  </si>
  <si>
    <t>･･･</t>
  </si>
  <si>
    <r>
      <t>　　</t>
    </r>
    <r>
      <rPr>
        <sz val="12"/>
        <rFont val="ＭＳ 明朝"/>
        <family val="1"/>
      </rPr>
      <t>20</t>
    </r>
  </si>
  <si>
    <t>－</t>
  </si>
  <si>
    <t>－</t>
  </si>
  <si>
    <r>
      <t>　　</t>
    </r>
    <r>
      <rPr>
        <sz val="12"/>
        <rFont val="ＭＳ 明朝"/>
        <family val="1"/>
      </rPr>
      <t>21</t>
    </r>
  </si>
  <si>
    <t>　　22</t>
  </si>
  <si>
    <t>　　23</t>
  </si>
  <si>
    <t>　　23</t>
  </si>
  <si>
    <t>－</t>
  </si>
  <si>
    <t>　　26</t>
  </si>
  <si>
    <t>　　27</t>
  </si>
  <si>
    <t>　　28</t>
  </si>
  <si>
    <r>
      <t>注　 1)　らい病床は「らい予防法の廃止に関する法律」施行により平成８（</t>
    </r>
    <r>
      <rPr>
        <sz val="12"/>
        <rFont val="ＭＳ 明朝"/>
        <family val="1"/>
      </rPr>
      <t>1996</t>
    </r>
    <r>
      <rPr>
        <sz val="12"/>
        <rFont val="ＭＳ 明朝"/>
        <family val="1"/>
      </rPr>
      <t>）年４月から「一般病床」に計上。</t>
    </r>
  </si>
  <si>
    <r>
      <t>　 　2)　「感染症病床」は「感染症の予防及び感染症の患者に対する医療に関する法律」が、平成11（</t>
    </r>
    <r>
      <rPr>
        <sz val="12"/>
        <rFont val="ＭＳ 明朝"/>
        <family val="1"/>
      </rPr>
      <t>1999</t>
    </r>
    <r>
      <rPr>
        <sz val="12"/>
        <rFont val="ＭＳ 明朝"/>
        <family val="1"/>
      </rPr>
      <t>）年4月に施行され、「伝染病床」より改められた。</t>
    </r>
  </si>
  <si>
    <r>
      <t>　 　2)　「感染症病床」は「感染症の予防及び感染症の患者に対する医療に関する法律」が、平成11（</t>
    </r>
    <r>
      <rPr>
        <sz val="12"/>
        <rFont val="ＭＳ 明朝"/>
        <family val="1"/>
      </rPr>
      <t>1999</t>
    </r>
    <r>
      <rPr>
        <sz val="12"/>
        <rFont val="ＭＳ 明朝"/>
        <family val="1"/>
      </rPr>
      <t>）年4月に施行され、「伝染病床」より改められた。</t>
    </r>
  </si>
  <si>
    <r>
      <t>　　 3)　「伝染病院」は「感染症の予防及び感染症の患者に対する医療に関する法律」が、平成11（</t>
    </r>
    <r>
      <rPr>
        <sz val="12"/>
        <rFont val="ＭＳ 明朝"/>
        <family val="1"/>
      </rPr>
      <t>1999</t>
    </r>
    <r>
      <rPr>
        <sz val="12"/>
        <rFont val="ＭＳ 明朝"/>
        <family val="1"/>
      </rPr>
      <t>）年4月に施行され、廃止された。</t>
    </r>
  </si>
  <si>
    <r>
      <t>　　 3)　「伝染病院」は「感染症の予防及び感染症の患者に対する医療に関する法律」が、平成11（</t>
    </r>
    <r>
      <rPr>
        <sz val="12"/>
        <rFont val="ＭＳ 明朝"/>
        <family val="1"/>
      </rPr>
      <t>1999</t>
    </r>
    <r>
      <rPr>
        <sz val="12"/>
        <rFont val="ＭＳ 明朝"/>
        <family val="1"/>
      </rPr>
      <t>）年4月に施行され、廃止された。</t>
    </r>
  </si>
  <si>
    <t>　　 4)　「その他の病床等」とは、療養病床、一般病床及び経過的旧その他の病床（経過的旧療養型病床群を含む）である。</t>
  </si>
  <si>
    <r>
      <t>　　 5） 「療養病床」及び「一般病床」は、平成</t>
    </r>
    <r>
      <rPr>
        <sz val="12"/>
        <rFont val="ＭＳ 明朝"/>
        <family val="1"/>
      </rPr>
      <t>15（2003）</t>
    </r>
    <r>
      <rPr>
        <sz val="12"/>
        <rFont val="ＭＳ 明朝"/>
        <family val="1"/>
      </rPr>
      <t>年までは「その他の病床等」である。</t>
    </r>
  </si>
  <si>
    <r>
      <t>　　 6） 「介護療養病床」は、「介護保険法」により平成</t>
    </r>
    <r>
      <rPr>
        <sz val="12"/>
        <rFont val="ＭＳ 明朝"/>
        <family val="1"/>
      </rPr>
      <t>12（2000）</t>
    </r>
    <r>
      <rPr>
        <sz val="12"/>
        <rFont val="ＭＳ 明朝"/>
        <family val="1"/>
      </rPr>
      <t>年４月に新設され、平成</t>
    </r>
    <r>
      <rPr>
        <sz val="12"/>
        <rFont val="ＭＳ 明朝"/>
        <family val="1"/>
      </rPr>
      <t>18（2006）</t>
    </r>
    <r>
      <rPr>
        <sz val="12"/>
        <rFont val="ＭＳ 明朝"/>
        <family val="1"/>
      </rPr>
      <t>年から数値の把握を開始した。</t>
    </r>
  </si>
  <si>
    <t>資料　「病院報告」（厚生省）（厚生労働省）</t>
  </si>
  <si>
    <t>第３－４表　新入院患者数，病床－病院の種類・年次別</t>
  </si>
  <si>
    <t>（1975）</t>
  </si>
  <si>
    <t>（1985）</t>
  </si>
  <si>
    <t>（1999）</t>
  </si>
  <si>
    <t>　　12</t>
  </si>
  <si>
    <t>（2000）</t>
  </si>
  <si>
    <t>　　13</t>
  </si>
  <si>
    <t>　　15</t>
  </si>
  <si>
    <t>　　16</t>
  </si>
  <si>
    <t>　　22</t>
  </si>
  <si>
    <t>－</t>
  </si>
  <si>
    <t>　　26</t>
  </si>
  <si>
    <t>　　28</t>
  </si>
  <si>
    <r>
      <t>注　 1)　らい病床は「らい予防法の廃止に関する法律」施行により平成８（</t>
    </r>
    <r>
      <rPr>
        <sz val="12"/>
        <rFont val="ＭＳ 明朝"/>
        <family val="1"/>
      </rPr>
      <t>1996</t>
    </r>
    <r>
      <rPr>
        <sz val="12"/>
        <rFont val="ＭＳ 明朝"/>
        <family val="1"/>
      </rPr>
      <t>）年４月から「一般病床」に計上。</t>
    </r>
  </si>
  <si>
    <r>
      <t>　　 5） 「療養病床」及び「一般病床」は、平成</t>
    </r>
    <r>
      <rPr>
        <sz val="12"/>
        <rFont val="ＭＳ 明朝"/>
        <family val="1"/>
      </rPr>
      <t>15（2003）</t>
    </r>
    <r>
      <rPr>
        <sz val="12"/>
        <rFont val="ＭＳ 明朝"/>
        <family val="1"/>
      </rPr>
      <t>年までは「その他の病床等」である。</t>
    </r>
  </si>
  <si>
    <t>第３－５表　退院患者数，病床－病院の種類・年次別</t>
  </si>
  <si>
    <t>昭和30</t>
  </si>
  <si>
    <t>・</t>
  </si>
  <si>
    <t>・</t>
  </si>
  <si>
    <t>・</t>
  </si>
  <si>
    <t>・</t>
  </si>
  <si>
    <t>（1975）</t>
  </si>
  <si>
    <t>（1990）</t>
  </si>
  <si>
    <t>・</t>
  </si>
  <si>
    <t>（1995）</t>
  </si>
  <si>
    <t>　　10</t>
  </si>
  <si>
    <t>－</t>
  </si>
  <si>
    <r>
      <t>　　1</t>
    </r>
    <r>
      <rPr>
        <sz val="12"/>
        <rFont val="ＭＳ 明朝"/>
        <family val="1"/>
      </rPr>
      <t>1</t>
    </r>
  </si>
  <si>
    <r>
      <t>　　1</t>
    </r>
    <r>
      <rPr>
        <sz val="12"/>
        <rFont val="ＭＳ 明朝"/>
        <family val="1"/>
      </rPr>
      <t>2</t>
    </r>
  </si>
  <si>
    <r>
      <t>　　1</t>
    </r>
    <r>
      <rPr>
        <sz val="12"/>
        <rFont val="ＭＳ 明朝"/>
        <family val="1"/>
      </rPr>
      <t>3</t>
    </r>
  </si>
  <si>
    <r>
      <t>　　1</t>
    </r>
    <r>
      <rPr>
        <sz val="12"/>
        <rFont val="ＭＳ 明朝"/>
        <family val="1"/>
      </rPr>
      <t>4</t>
    </r>
  </si>
  <si>
    <r>
      <t>　　1</t>
    </r>
    <r>
      <rPr>
        <sz val="12"/>
        <rFont val="ＭＳ 明朝"/>
        <family val="1"/>
      </rPr>
      <t>5</t>
    </r>
  </si>
  <si>
    <r>
      <t>　　1</t>
    </r>
    <r>
      <rPr>
        <sz val="12"/>
        <rFont val="ＭＳ 明朝"/>
        <family val="1"/>
      </rPr>
      <t>6</t>
    </r>
  </si>
  <si>
    <t>･･･</t>
  </si>
  <si>
    <r>
      <t>　　17</t>
    </r>
  </si>
  <si>
    <t>･･･</t>
  </si>
  <si>
    <r>
      <t>　　18</t>
    </r>
  </si>
  <si>
    <r>
      <t>　　19</t>
    </r>
  </si>
  <si>
    <r>
      <t>　　</t>
    </r>
    <r>
      <rPr>
        <sz val="12"/>
        <rFont val="ＭＳ 明朝"/>
        <family val="1"/>
      </rPr>
      <t>20</t>
    </r>
  </si>
  <si>
    <t>　　22</t>
  </si>
  <si>
    <t>－</t>
  </si>
  <si>
    <t>－</t>
  </si>
  <si>
    <t>　　23</t>
  </si>
  <si>
    <t>－</t>
  </si>
  <si>
    <t>－</t>
  </si>
  <si>
    <t>（2015）</t>
  </si>
  <si>
    <t>（2016）</t>
  </si>
  <si>
    <t>注　 1)　らい病床は「らい予防法の廃止に関する法律」施行により平成８（1996）年４月から「一般病床」に計上。</t>
  </si>
  <si>
    <t>　 　2)　「感染症病床」は「感染症の予防及び感染症の患者に対する医療に関する法律」が、平成11（1999）年4月に施行され、「伝染病床」より改められた。</t>
  </si>
  <si>
    <t>　　 3)　「伝染病院」は「感染症の予防及び感染症の患者に対する医療に関する法律」が、平成11（1999）年4月に施行され、廃止された。</t>
  </si>
  <si>
    <t>　　 5） 「療養病床」及び「一般病床」は、平成15（2003）年までは「その他の病床等」である。</t>
  </si>
  <si>
    <t>　　 6） 「介護療養病床」は、「介護保険法」により平成12（2000）年４月に新設され、平成18（2006）年から数値の把握を開始した。</t>
  </si>
  <si>
    <t>第３－６表　外来患者延数，病院の種類・年次別</t>
  </si>
  <si>
    <t>らい療養所</t>
  </si>
  <si>
    <t>昭和30</t>
  </si>
  <si>
    <t>（1960）</t>
  </si>
  <si>
    <t>（1965）</t>
  </si>
  <si>
    <t>（1970）</t>
  </si>
  <si>
    <t>（1985）</t>
  </si>
  <si>
    <t>（1990）</t>
  </si>
  <si>
    <t xml:space="preserve">  　７</t>
  </si>
  <si>
    <t>（1995）</t>
  </si>
  <si>
    <t xml:space="preserve">  　10</t>
  </si>
  <si>
    <t>（1998）</t>
  </si>
  <si>
    <r>
      <t xml:space="preserve">  　1</t>
    </r>
    <r>
      <rPr>
        <sz val="12"/>
        <rFont val="ＭＳ 明朝"/>
        <family val="1"/>
      </rPr>
      <t>1</t>
    </r>
  </si>
  <si>
    <t>（1999）</t>
  </si>
  <si>
    <r>
      <t xml:space="preserve">  　1</t>
    </r>
    <r>
      <rPr>
        <sz val="12"/>
        <rFont val="ＭＳ 明朝"/>
        <family val="1"/>
      </rPr>
      <t>2</t>
    </r>
  </si>
  <si>
    <r>
      <t xml:space="preserve">  　1</t>
    </r>
    <r>
      <rPr>
        <sz val="12"/>
        <rFont val="ＭＳ 明朝"/>
        <family val="1"/>
      </rPr>
      <t>3</t>
    </r>
  </si>
  <si>
    <r>
      <t xml:space="preserve">  　1</t>
    </r>
    <r>
      <rPr>
        <sz val="12"/>
        <rFont val="ＭＳ 明朝"/>
        <family val="1"/>
      </rPr>
      <t>4</t>
    </r>
  </si>
  <si>
    <r>
      <t xml:space="preserve">  　1</t>
    </r>
    <r>
      <rPr>
        <sz val="12"/>
        <rFont val="ＭＳ 明朝"/>
        <family val="1"/>
      </rPr>
      <t>5</t>
    </r>
  </si>
  <si>
    <r>
      <t xml:space="preserve">  　1</t>
    </r>
    <r>
      <rPr>
        <sz val="12"/>
        <rFont val="ＭＳ 明朝"/>
        <family val="1"/>
      </rPr>
      <t>6</t>
    </r>
  </si>
  <si>
    <r>
      <t xml:space="preserve">  　17</t>
    </r>
  </si>
  <si>
    <r>
      <t xml:space="preserve">  　18</t>
    </r>
  </si>
  <si>
    <r>
      <t xml:space="preserve">  　19</t>
    </r>
  </si>
  <si>
    <r>
      <t xml:space="preserve">  　</t>
    </r>
    <r>
      <rPr>
        <sz val="12"/>
        <rFont val="ＭＳ 明朝"/>
        <family val="1"/>
      </rPr>
      <t>20</t>
    </r>
  </si>
  <si>
    <r>
      <t xml:space="preserve">  　</t>
    </r>
    <r>
      <rPr>
        <sz val="12"/>
        <rFont val="ＭＳ 明朝"/>
        <family val="1"/>
      </rPr>
      <t>21</t>
    </r>
  </si>
  <si>
    <t xml:space="preserve">  　22</t>
  </si>
  <si>
    <t xml:space="preserve">  　23</t>
  </si>
  <si>
    <t xml:space="preserve">  　24</t>
  </si>
  <si>
    <t xml:space="preserve">  　25</t>
  </si>
  <si>
    <t xml:space="preserve">  　26</t>
  </si>
  <si>
    <t xml:space="preserve">  　27</t>
  </si>
  <si>
    <t>（2015）</t>
  </si>
  <si>
    <t xml:space="preserve">  　28</t>
  </si>
  <si>
    <t>（2016）</t>
  </si>
  <si>
    <t>注　 1)　らい病床は「らい予防法の廃止に関する法律」施行により平成８（1996）年４月から「一般病床」に計上。</t>
  </si>
  <si>
    <t>　 　2)　「感染症病床」は「感染症の予防及び感染症の患者に対する医療に関する法律」が、平成11（1999）年4月に施行され、「伝染病床」より改められた。</t>
  </si>
  <si>
    <t>第３－７表　在院延－新入院－退院新生児数，年次別</t>
  </si>
  <si>
    <t>在院新生児延数</t>
  </si>
  <si>
    <t>新入院新生児数</t>
  </si>
  <si>
    <t>退院新生児数</t>
  </si>
  <si>
    <t>昭和45</t>
  </si>
  <si>
    <t>（1970）年</t>
  </si>
  <si>
    <t>（1975）</t>
  </si>
  <si>
    <t>（1980）</t>
  </si>
  <si>
    <t>（1985）</t>
  </si>
  <si>
    <t>平成２</t>
  </si>
  <si>
    <t>（1990）</t>
  </si>
  <si>
    <t>（1991）</t>
  </si>
  <si>
    <t>（1992）</t>
  </si>
  <si>
    <t>　　10</t>
  </si>
  <si>
    <r>
      <t>　　1</t>
    </r>
    <r>
      <rPr>
        <sz val="12"/>
        <rFont val="ＭＳ 明朝"/>
        <family val="1"/>
      </rPr>
      <t>1</t>
    </r>
  </si>
  <si>
    <r>
      <t>　　1</t>
    </r>
    <r>
      <rPr>
        <sz val="12"/>
        <rFont val="ＭＳ 明朝"/>
        <family val="1"/>
      </rPr>
      <t>3</t>
    </r>
  </si>
  <si>
    <r>
      <t>注　 1)　新生児数は、平成</t>
    </r>
    <r>
      <rPr>
        <sz val="12"/>
        <rFont val="ＭＳ 明朝"/>
        <family val="1"/>
      </rPr>
      <t>13（2001）</t>
    </r>
    <r>
      <rPr>
        <sz val="12"/>
        <rFont val="ＭＳ 明朝"/>
        <family val="1"/>
      </rPr>
      <t>年２月までの数値である。</t>
    </r>
  </si>
  <si>
    <t>第３－８表　病床利用率，病床－病院の種類・年次別</t>
  </si>
  <si>
    <t>その他の
病床等</t>
  </si>
  <si>
    <t>介護療養病床</t>
  </si>
  <si>
    <t>精神科病院</t>
  </si>
  <si>
    <t>感染症病床</t>
  </si>
  <si>
    <t>昭和30</t>
  </si>
  <si>
    <t>（1955）年</t>
  </si>
  <si>
    <t>・</t>
  </si>
  <si>
    <t>（1960）</t>
  </si>
  <si>
    <t>・</t>
  </si>
  <si>
    <t>（1965）</t>
  </si>
  <si>
    <t>・</t>
  </si>
  <si>
    <t>（1993）</t>
  </si>
  <si>
    <r>
      <t>　　1</t>
    </r>
    <r>
      <rPr>
        <sz val="12"/>
        <rFont val="ＭＳ 明朝"/>
        <family val="1"/>
      </rPr>
      <t>3</t>
    </r>
  </si>
  <si>
    <t>－</t>
  </si>
  <si>
    <r>
      <t>　　1</t>
    </r>
    <r>
      <rPr>
        <sz val="12"/>
        <rFont val="ＭＳ 明朝"/>
        <family val="1"/>
      </rPr>
      <t>4</t>
    </r>
  </si>
  <si>
    <r>
      <t>　　1</t>
    </r>
    <r>
      <rPr>
        <sz val="12"/>
        <rFont val="ＭＳ 明朝"/>
        <family val="1"/>
      </rPr>
      <t>5</t>
    </r>
  </si>
  <si>
    <t>－</t>
  </si>
  <si>
    <t>－</t>
  </si>
  <si>
    <r>
      <t>　　</t>
    </r>
    <r>
      <rPr>
        <sz val="12"/>
        <rFont val="ＭＳ 明朝"/>
        <family val="1"/>
      </rPr>
      <t>20</t>
    </r>
  </si>
  <si>
    <t>　　26</t>
  </si>
  <si>
    <r>
      <t>70</t>
    </r>
    <r>
      <rPr>
        <sz val="12"/>
        <rFont val="ＭＳ 明朝"/>
        <family val="1"/>
      </rPr>
      <t>.0</t>
    </r>
  </si>
  <si>
    <t>注　 1)　らい病床は「らい予防法の廃止に関する法律」施行により平成8（1996）年４月から「一般病床」に計上。</t>
  </si>
  <si>
    <t>　 　2)　「感染症病床」は「感染症の予防及び感染症の患者に対する医療に関する法律」が、平成11（1999）年4月に施行され、「伝染病床」より改められた。</t>
  </si>
  <si>
    <t>　　 3)　「伝染病院」は「感染症の予防及び感染症の患者に対する医療に関する法律」が、平成11（1999）年4月に施行され、廃止された。</t>
  </si>
  <si>
    <t>　　 5） 「療養病床」及び「一般病床」は、平成15（2003）年までは「その他の病床等」である。</t>
  </si>
  <si>
    <t>　　 6） 「介護療養病床」は、「介護保険法」により平成12（2000）年４月に新設され、平成18（2006）年から数値の把握を開始した。</t>
  </si>
  <si>
    <t>第３－９表　平均在院日数，病床－病院の種類・年次別</t>
  </si>
  <si>
    <t>昭和30</t>
  </si>
  <si>
    <t>（1970）</t>
  </si>
  <si>
    <t>（1995）</t>
  </si>
  <si>
    <t>（2000）</t>
  </si>
  <si>
    <t>（2001）</t>
  </si>
  <si>
    <r>
      <t>　　1</t>
    </r>
    <r>
      <rPr>
        <sz val="12"/>
        <rFont val="ＭＳ 明朝"/>
        <family val="1"/>
      </rPr>
      <t>5</t>
    </r>
  </si>
  <si>
    <t>　　 5） 「療養病床」及び「一般病床」は、平成15（2003）年までは「その他の病床等」である。</t>
  </si>
  <si>
    <t>第３－10表　１日平均在院患者数，病床－病院の種類・年次別</t>
  </si>
  <si>
    <t>・</t>
  </si>
  <si>
    <t>（1960）</t>
  </si>
  <si>
    <t>（1970）</t>
  </si>
  <si>
    <t>（1980）</t>
  </si>
  <si>
    <t>・</t>
  </si>
  <si>
    <t>・</t>
  </si>
  <si>
    <t>（1985）</t>
  </si>
  <si>
    <t>・</t>
  </si>
  <si>
    <t>（2001）</t>
  </si>
  <si>
    <t>・</t>
  </si>
  <si>
    <t>・</t>
  </si>
  <si>
    <t>・</t>
  </si>
  <si>
    <t>　　22</t>
  </si>
  <si>
    <t>－</t>
  </si>
  <si>
    <t>　　26</t>
  </si>
  <si>
    <t>第３－11表　医療施設数，施設の種類・開設者別</t>
  </si>
  <si>
    <t xml:space="preserve">            平成28（2016）年10月1日現在         </t>
  </si>
  <si>
    <t>病院</t>
  </si>
  <si>
    <t>総　数</t>
  </si>
  <si>
    <t>総数</t>
  </si>
  <si>
    <t>国　</t>
  </si>
  <si>
    <t>厚生労働省</t>
  </si>
  <si>
    <t>独立行政法人労働者健康安全機構</t>
  </si>
  <si>
    <t>国立高度専門医療研究センター</t>
  </si>
  <si>
    <t>独立行政法人地域医療機能推進機構</t>
  </si>
  <si>
    <t>その他</t>
  </si>
  <si>
    <t>公的医療機関</t>
  </si>
  <si>
    <t>都道府県</t>
  </si>
  <si>
    <t>市町村</t>
  </si>
  <si>
    <t>地方独立行政法人</t>
  </si>
  <si>
    <t>日赤</t>
  </si>
  <si>
    <t>済生会</t>
  </si>
  <si>
    <t>厚生連</t>
  </si>
  <si>
    <t>国民健康保険団体連合会</t>
  </si>
  <si>
    <t>社会保険関係団体</t>
  </si>
  <si>
    <t>健康保険組合及びその連合会</t>
  </si>
  <si>
    <t>共済組合及びその連合会</t>
  </si>
  <si>
    <t>国民健康保険組合</t>
  </si>
  <si>
    <t>公益法人</t>
  </si>
  <si>
    <t>医療法人</t>
  </si>
  <si>
    <t>私立学校法人</t>
  </si>
  <si>
    <t>社会福祉法人</t>
  </si>
  <si>
    <t>医療生協</t>
  </si>
  <si>
    <t>会社</t>
  </si>
  <si>
    <t>その他の法人</t>
  </si>
  <si>
    <t>個人</t>
  </si>
  <si>
    <t>医育機関（再掲）</t>
  </si>
  <si>
    <t>・</t>
  </si>
  <si>
    <t xml:space="preserve"> 資料　「医療施設調査」（厚生労働省）</t>
  </si>
  <si>
    <t>第３－12表　病院の病床数，開設者別</t>
  </si>
  <si>
    <t xml:space="preserve">平成28（2016）年10月1日現在 </t>
  </si>
  <si>
    <t>一　　般</t>
  </si>
  <si>
    <t>病                    院</t>
  </si>
  <si>
    <t>診　療　所</t>
  </si>
  <si>
    <t>総数</t>
  </si>
  <si>
    <t>国　</t>
  </si>
  <si>
    <t>その他</t>
  </si>
  <si>
    <t>公的医療機関</t>
  </si>
  <si>
    <t>都道府県</t>
  </si>
  <si>
    <t>市町村</t>
  </si>
  <si>
    <t>日赤</t>
  </si>
  <si>
    <t>済生会</t>
  </si>
  <si>
    <t>厚生連</t>
  </si>
  <si>
    <t>社会保険関係団体</t>
  </si>
  <si>
    <t>健康保険組合及びその連合会</t>
  </si>
  <si>
    <t>共済組合及びその連合会</t>
  </si>
  <si>
    <t>国民健康保険組合</t>
  </si>
  <si>
    <t>公益法人</t>
  </si>
  <si>
    <t>医療法人</t>
  </si>
  <si>
    <t>会社</t>
  </si>
  <si>
    <t>その他の法人</t>
  </si>
  <si>
    <t>個人</t>
  </si>
  <si>
    <t>医育機関（再掲）</t>
  </si>
  <si>
    <t>・</t>
  </si>
  <si>
    <t>第３－13表　医療施設数・病床数，施設の種類・病床の種類・保健所・市町村別</t>
  </si>
  <si>
    <t>平成28（2016）年10月1日現在</t>
  </si>
  <si>
    <t>医療施設数</t>
  </si>
  <si>
    <t>病床数</t>
  </si>
  <si>
    <t>保　 健　 所</t>
  </si>
  <si>
    <t>　</t>
  </si>
  <si>
    <t>一　般
診療所</t>
  </si>
  <si>
    <t>歯　科
診療所</t>
  </si>
  <si>
    <t>　</t>
  </si>
  <si>
    <t>精神科
病 院</t>
  </si>
  <si>
    <t>一 般
病 院</t>
  </si>
  <si>
    <t>療養病床
を有する
病院
(再掲）</t>
  </si>
  <si>
    <t>療養病床
を有する
診療所
(再掲）</t>
  </si>
  <si>
    <t>精　神
病　床</t>
  </si>
  <si>
    <t>感染症
病　床</t>
  </si>
  <si>
    <t>結　核
病　床</t>
  </si>
  <si>
    <t>療 養　　　病 床</t>
  </si>
  <si>
    <t xml:space="preserve">一 般
病 床 </t>
  </si>
  <si>
    <t>療養
病床
(再掲)</t>
  </si>
  <si>
    <t>市　 町　 村</t>
  </si>
  <si>
    <t>病院</t>
  </si>
  <si>
    <t>療養所</t>
  </si>
  <si>
    <t>全　　　　国</t>
  </si>
  <si>
    <t>岡　 山　 県</t>
  </si>
  <si>
    <t>県南東部保健医療圏</t>
  </si>
  <si>
    <t>県南西部保健医療圏</t>
  </si>
  <si>
    <t>高梁・新見保健医療圏</t>
  </si>
  <si>
    <t>真庭保健医療圏</t>
  </si>
  <si>
    <t>津山・英田保健医療圏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</si>
  <si>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</si>
  <si>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</si>
  <si>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</si>
  <si>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</si>
  <si>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</si>
  <si>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</si>
  <si>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</si>
  <si>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岡山市</t>
  </si>
  <si>
    <t>北区</t>
  </si>
  <si>
    <t>中区</t>
  </si>
  <si>
    <t>東区</t>
  </si>
  <si>
    <t>南区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</si>
  <si>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</si>
  <si>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</si>
  <si>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</si>
  <si>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</si>
  <si>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</si>
  <si>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</si>
  <si>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</si>
  <si>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</si>
  <si>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</si>
  <si>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</si>
  <si>
    <t>赤 磐 市</t>
  </si>
  <si>
    <t>真 庭 市</t>
  </si>
  <si>
    <t>美 作 市</t>
  </si>
  <si>
    <t>浅口市</t>
  </si>
  <si>
    <t>和気郡</t>
  </si>
  <si>
    <t>和 気 町</t>
  </si>
  <si>
    <t>都窪郡</t>
  </si>
  <si>
    <t>早 島 町</t>
  </si>
  <si>
    <t>浅口郡</t>
  </si>
  <si>
    <t>里 庄 町</t>
  </si>
  <si>
    <t>小田郡</t>
  </si>
  <si>
    <t>矢 掛 町</t>
  </si>
  <si>
    <t>真庭郡</t>
  </si>
  <si>
    <t>新 庄 村</t>
  </si>
  <si>
    <t>苫田郡</t>
  </si>
  <si>
    <t>鏡 野 町</t>
  </si>
  <si>
    <t>勝田郡</t>
  </si>
  <si>
    <t>勝 央 町</t>
  </si>
  <si>
    <t>奈 義 町</t>
  </si>
  <si>
    <t>英田郡</t>
  </si>
  <si>
    <t>西粟倉村</t>
  </si>
  <si>
    <t>久米郡</t>
  </si>
  <si>
    <t>久米南町</t>
  </si>
  <si>
    <t>久米郡</t>
  </si>
  <si>
    <t>美咲町</t>
  </si>
  <si>
    <t>加賀郡</t>
  </si>
  <si>
    <t>吉備中央町</t>
  </si>
  <si>
    <t>資料　「医療施設調査」（厚生労働省）</t>
  </si>
  <si>
    <t>第３－14表　診療科名別にみた施設数・施設数に対する割合（重複計上）</t>
  </si>
  <si>
    <t>施　　設　　数</t>
  </si>
  <si>
    <t>施設数に対する割合（％）</t>
  </si>
  <si>
    <t>一般診療所</t>
  </si>
  <si>
    <t>施設数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</si>
  <si>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</si>
  <si>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</si>
  <si>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</si>
  <si>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</si>
  <si>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</si>
  <si>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</si>
  <si>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</si>
  <si>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</si>
  <si>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</si>
  <si>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</si>
  <si>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</si>
  <si>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</si>
  <si>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</si>
  <si>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</si>
  <si>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</si>
  <si>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</si>
  <si>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</si>
  <si>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</si>
  <si>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</si>
  <si>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</si>
  <si>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</si>
  <si>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</si>
  <si>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</si>
  <si>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</si>
  <si>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</si>
  <si>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</si>
  <si>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</si>
  <si>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</si>
  <si>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</si>
  <si>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</si>
  <si>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</si>
  <si>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</si>
  <si>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</si>
  <si>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</si>
  <si>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</si>
  <si>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</si>
  <si>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</si>
  <si>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</si>
  <si>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</si>
  <si>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</si>
  <si>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</si>
  <si>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</si>
  <si>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</si>
  <si>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注　1)　平成20（2008）年4月1日医療法施行令の一部改正により、診療科目については、従来、省令に具体的名称を限定列挙して規定していた方式から、</t>
  </si>
  <si>
    <t>　　　　身体の部位や患者の疾患等、一定の性質を有する名称を診療科目とする方式に改められた。</t>
  </si>
  <si>
    <t>　　2)　心臓血管外科には循環器外科を含む。</t>
  </si>
  <si>
    <t xml:space="preserve">    3)　一般病院については平成28（2016）年10月1日現在、一般診療所については平成26（2014）年10月1日現在の数値である。</t>
  </si>
  <si>
    <t>第３－15表　救急病院・救急診療所数，保健所別</t>
  </si>
  <si>
    <t>平成28（2016）年度末現在</t>
  </si>
  <si>
    <t>診療所</t>
  </si>
  <si>
    <t>計</t>
  </si>
  <si>
    <t>総数</t>
  </si>
  <si>
    <t>岡山市保健所</t>
  </si>
  <si>
    <t>備前保健所</t>
  </si>
  <si>
    <t>備中保健所</t>
  </si>
  <si>
    <t>備北保健所</t>
  </si>
  <si>
    <t>真庭保健所</t>
  </si>
  <si>
    <t>美作保健所</t>
  </si>
  <si>
    <t>資料　医療推進課調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</si>
</sst>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0.0"/>
    <numFmt numFmtId="179" formatCode="#,##0.0_);[Red]\(#,##0.0\)"/>
    <numFmt numFmtId="180" formatCode="_ * #,##0_ ;_ * \-#,##0_ ;_ * &quot;－&quot;_ ;_ @_ "/>
    <numFmt numFmtId="181" formatCode="0.0000"/>
    <numFmt numFmtId="182" formatCode="#,##0;\-#;##0;&quot;－&quot;"/>
    <numFmt numFmtId="183" formatCode="#,##0.0;[Red]\-#,##0.0"/>
    <numFmt numFmtId="184" formatCode="#,##0.0_ "/>
    <numFmt numFmtId="185" formatCode="0&quot;年10月1日現在&quot;"/>
    <numFmt numFmtId="186" formatCode="#,##0;\-#;&quot;－&quot;"/>
    <numFmt numFmtId="187" formatCode="#,##0;\-#&quot;－&quot;"/>
    <numFmt numFmtId="188" formatCode="#,##0_ ;\-#_ ;&quot;－ &quot;"/>
    <numFmt numFmtId="189" formatCode="#,##0.0_ ;\-#.0_ ;&quot;－ &quot;"/>
    <numFmt numFmtId="190" formatCode="0_ "/>
  </numFmts>
  <fonts count="65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明朝"/>
      <family val="1"/>
    </font>
    <font>
      <sz val="10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3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4"/>
      <name val="ＭＳ ゴシック"/>
      <family val="3"/>
    </font>
    <font>
      <sz val="12.5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7"/>
      <name val="ＭＳ ゴシック"/>
      <family val="3"/>
    </font>
    <font>
      <sz val="11.5"/>
      <name val="ＭＳ 明朝"/>
      <family val="1"/>
    </font>
    <font>
      <sz val="13"/>
      <color indexed="10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37" fontId="7" fillId="0" borderId="17" xfId="0" applyNumberFormat="1" applyFont="1" applyFill="1" applyBorder="1" applyAlignment="1" applyProtection="1">
      <alignment vertical="center"/>
      <protection/>
    </xf>
    <xf numFmtId="37" fontId="7" fillId="0" borderId="17" xfId="0" applyNumberFormat="1" applyFont="1" applyFill="1" applyBorder="1" applyAlignment="1" applyProtection="1">
      <alignment horizontal="right" vertical="center"/>
      <protection/>
    </xf>
    <xf numFmtId="37" fontId="7" fillId="0" borderId="18" xfId="0" applyNumberFormat="1" applyFont="1" applyFill="1" applyBorder="1" applyAlignment="1" applyProtection="1">
      <alignment vertical="center"/>
      <protection/>
    </xf>
    <xf numFmtId="37" fontId="7" fillId="0" borderId="19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 quotePrefix="1">
      <alignment horizontal="left" vertical="center"/>
      <protection/>
    </xf>
    <xf numFmtId="0" fontId="7" fillId="0" borderId="24" xfId="0" applyFont="1" applyFill="1" applyBorder="1" applyAlignment="1" applyProtection="1" quotePrefix="1">
      <alignment horizontal="left" vertical="center"/>
      <protection/>
    </xf>
    <xf numFmtId="37" fontId="7" fillId="0" borderId="25" xfId="0" applyNumberFormat="1" applyFont="1" applyFill="1" applyBorder="1" applyAlignment="1" applyProtection="1">
      <alignment vertical="center"/>
      <protection/>
    </xf>
    <xf numFmtId="37" fontId="7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37" fontId="7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28" xfId="0" applyNumberFormat="1" applyFont="1" applyFill="1" applyBorder="1" applyAlignment="1" applyProtection="1">
      <alignment vertical="center"/>
      <protection/>
    </xf>
    <xf numFmtId="37" fontId="7" fillId="0" borderId="29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176" fontId="7" fillId="0" borderId="25" xfId="0" applyNumberFormat="1" applyFont="1" applyFill="1" applyBorder="1" applyAlignment="1" applyProtection="1">
      <alignment vertical="center"/>
      <protection/>
    </xf>
    <xf numFmtId="176" fontId="7" fillId="0" borderId="29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 quotePrefix="1">
      <alignment horizontal="right" vertical="center"/>
      <protection/>
    </xf>
    <xf numFmtId="176" fontId="7" fillId="0" borderId="1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7" fontId="7" fillId="0" borderId="30" xfId="0" applyNumberFormat="1" applyFont="1" applyFill="1" applyBorder="1" applyAlignment="1" applyProtection="1">
      <alignment horizontal="right" vertical="center"/>
      <protection/>
    </xf>
    <xf numFmtId="37" fontId="7" fillId="0" borderId="30" xfId="0" applyNumberFormat="1" applyFont="1" applyFill="1" applyBorder="1" applyAlignment="1" applyProtection="1">
      <alignment vertical="center"/>
      <protection/>
    </xf>
    <xf numFmtId="176" fontId="7" fillId="0" borderId="27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 applyProtection="1">
      <alignment horizontal="right" vertical="center"/>
      <protection/>
    </xf>
    <xf numFmtId="37" fontId="7" fillId="0" borderId="31" xfId="0" applyNumberFormat="1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 quotePrefix="1">
      <alignment horizontal="right" vertical="center"/>
      <protection/>
    </xf>
    <xf numFmtId="37" fontId="7" fillId="0" borderId="27" xfId="0" applyNumberFormat="1" applyFont="1" applyFill="1" applyBorder="1" applyAlignment="1" applyProtection="1">
      <alignment vertical="center"/>
      <protection/>
    </xf>
    <xf numFmtId="37" fontId="7" fillId="0" borderId="33" xfId="0" applyNumberFormat="1" applyFont="1" applyFill="1" applyBorder="1" applyAlignment="1" applyProtection="1">
      <alignment vertical="center"/>
      <protection/>
    </xf>
    <xf numFmtId="37" fontId="7" fillId="0" borderId="34" xfId="0" applyNumberFormat="1" applyFont="1" applyFill="1" applyBorder="1" applyAlignment="1" applyProtection="1">
      <alignment vertical="center"/>
      <protection/>
    </xf>
    <xf numFmtId="176" fontId="7" fillId="0" borderId="30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 applyProtection="1">
      <alignment horizontal="right" vertical="center"/>
      <protection/>
    </xf>
    <xf numFmtId="37" fontId="7" fillId="0" borderId="35" xfId="0" applyNumberFormat="1" applyFont="1" applyFill="1" applyBorder="1" applyAlignment="1" applyProtection="1">
      <alignment vertical="center"/>
      <protection/>
    </xf>
    <xf numFmtId="37" fontId="7" fillId="0" borderId="36" xfId="0" applyNumberFormat="1" applyFont="1" applyFill="1" applyBorder="1" applyAlignment="1" applyProtection="1">
      <alignment vertical="center"/>
      <protection/>
    </xf>
    <xf numFmtId="37" fontId="7" fillId="0" borderId="37" xfId="0" applyNumberFormat="1" applyFont="1" applyFill="1" applyBorder="1" applyAlignment="1" applyProtection="1">
      <alignment vertical="center"/>
      <protection/>
    </xf>
    <xf numFmtId="37" fontId="7" fillId="0" borderId="32" xfId="0" applyNumberFormat="1" applyFont="1" applyFill="1" applyBorder="1" applyAlignment="1" applyProtection="1">
      <alignment horizontal="right" vertical="center"/>
      <protection/>
    </xf>
    <xf numFmtId="0" fontId="7" fillId="0" borderId="38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15" fillId="0" borderId="0" xfId="60" applyFont="1" applyFill="1" applyAlignment="1" applyProtection="1">
      <alignment horizontal="left" vertical="center"/>
      <protection locked="0"/>
    </xf>
    <xf numFmtId="0" fontId="16" fillId="0" borderId="0" xfId="60" applyFont="1" applyFill="1" applyBorder="1" applyAlignment="1" applyProtection="1">
      <alignment horizontal="left" vertical="center"/>
      <protection locked="0"/>
    </xf>
    <xf numFmtId="0" fontId="16" fillId="0" borderId="0" xfId="60" applyFont="1" applyFill="1" applyBorder="1" applyAlignment="1">
      <alignment vertical="center"/>
      <protection/>
    </xf>
    <xf numFmtId="0" fontId="16" fillId="0" borderId="10" xfId="60" applyFont="1" applyFill="1" applyBorder="1" applyAlignment="1" applyProtection="1">
      <alignment horizontal="centerContinuous" vertical="center"/>
      <protection locked="0"/>
    </xf>
    <xf numFmtId="0" fontId="16" fillId="0" borderId="11" xfId="60" applyFont="1" applyFill="1" applyBorder="1" applyAlignment="1" applyProtection="1">
      <alignment horizontal="centerContinuous" vertical="center"/>
      <protection locked="0"/>
    </xf>
    <xf numFmtId="0" fontId="16" fillId="0" borderId="13" xfId="60" applyFont="1" applyFill="1" applyBorder="1" applyAlignment="1" applyProtection="1">
      <alignment horizontal="centerContinuous" vertical="center"/>
      <protection locked="0"/>
    </xf>
    <xf numFmtId="0" fontId="16" fillId="0" borderId="12" xfId="60" applyFont="1" applyFill="1" applyBorder="1" applyAlignment="1" applyProtection="1">
      <alignment horizontal="centerContinuous" vertical="center"/>
      <protection locked="0"/>
    </xf>
    <xf numFmtId="0" fontId="16" fillId="0" borderId="39" xfId="60" applyFont="1" applyFill="1" applyBorder="1" applyAlignment="1" applyProtection="1">
      <alignment horizontal="center" vertical="center"/>
      <protection locked="0"/>
    </xf>
    <xf numFmtId="0" fontId="16" fillId="0" borderId="16" xfId="60" applyFont="1" applyFill="1" applyBorder="1" applyAlignment="1" applyProtection="1">
      <alignment horizontal="centerContinuous" vertical="center"/>
      <protection locked="0"/>
    </xf>
    <xf numFmtId="0" fontId="16" fillId="0" borderId="27" xfId="60" applyFont="1" applyFill="1" applyBorder="1" applyAlignment="1" applyProtection="1">
      <alignment horizontal="center" vertical="center"/>
      <protection locked="0"/>
    </xf>
    <xf numFmtId="0" fontId="16" fillId="0" borderId="40" xfId="60" applyFont="1" applyFill="1" applyBorder="1" applyAlignment="1" applyProtection="1">
      <alignment horizontal="centerContinuous" vertical="center"/>
      <protection locked="0"/>
    </xf>
    <xf numFmtId="0" fontId="16" fillId="0" borderId="20" xfId="60" applyFont="1" applyFill="1" applyBorder="1" applyAlignment="1" applyProtection="1">
      <alignment vertical="center"/>
      <protection locked="0"/>
    </xf>
    <xf numFmtId="0" fontId="16" fillId="0" borderId="21" xfId="60" applyFont="1" applyFill="1" applyBorder="1" applyAlignment="1" applyProtection="1">
      <alignment horizontal="center" vertical="center"/>
      <protection locked="0"/>
    </xf>
    <xf numFmtId="0" fontId="17" fillId="0" borderId="41" xfId="60" applyFont="1" applyFill="1" applyBorder="1" applyAlignment="1" applyProtection="1">
      <alignment horizontal="center" vertical="center" wrapText="1"/>
      <protection locked="0"/>
    </xf>
    <xf numFmtId="0" fontId="0" fillId="0" borderId="16" xfId="60" applyFont="1" applyFill="1" applyBorder="1" applyAlignment="1" applyProtection="1">
      <alignment horizontal="left" vertical="center"/>
      <protection/>
    </xf>
    <xf numFmtId="37" fontId="16" fillId="0" borderId="27" xfId="60" applyNumberFormat="1" applyFont="1" applyFill="1" applyBorder="1" applyAlignment="1" applyProtection="1">
      <alignment vertical="center"/>
      <protection/>
    </xf>
    <xf numFmtId="37" fontId="16" fillId="0" borderId="0" xfId="60" applyNumberFormat="1" applyFont="1" applyFill="1" applyBorder="1" applyAlignment="1" applyProtection="1">
      <alignment vertical="center"/>
      <protection/>
    </xf>
    <xf numFmtId="37" fontId="16" fillId="0" borderId="17" xfId="60" applyNumberFormat="1" applyFont="1" applyFill="1" applyBorder="1" applyAlignment="1" applyProtection="1">
      <alignment vertical="center"/>
      <protection/>
    </xf>
    <xf numFmtId="37" fontId="16" fillId="0" borderId="17" xfId="60" applyNumberFormat="1" applyFont="1" applyFill="1" applyBorder="1" applyAlignment="1" applyProtection="1">
      <alignment horizontal="right" vertical="center"/>
      <protection/>
    </xf>
    <xf numFmtId="37" fontId="16" fillId="0" borderId="19" xfId="60" applyNumberFormat="1" applyFont="1" applyFill="1" applyBorder="1" applyAlignment="1" applyProtection="1">
      <alignment horizontal="right" vertical="center"/>
      <protection locked="0"/>
    </xf>
    <xf numFmtId="37" fontId="16" fillId="0" borderId="0" xfId="60" applyNumberFormat="1" applyFont="1" applyFill="1" applyBorder="1" applyAlignment="1" applyProtection="1">
      <alignment vertical="center"/>
      <protection locked="0"/>
    </xf>
    <xf numFmtId="37" fontId="16" fillId="0" borderId="17" xfId="60" applyNumberFormat="1" applyFont="1" applyFill="1" applyBorder="1" applyAlignment="1" applyProtection="1">
      <alignment vertical="center"/>
      <protection locked="0"/>
    </xf>
    <xf numFmtId="37" fontId="16" fillId="0" borderId="17" xfId="60" applyNumberFormat="1" applyFont="1" applyFill="1" applyBorder="1" applyAlignment="1" applyProtection="1">
      <alignment horizontal="right" vertical="center"/>
      <protection locked="0"/>
    </xf>
    <xf numFmtId="37" fontId="16" fillId="0" borderId="19" xfId="60" applyNumberFormat="1" applyFont="1" applyFill="1" applyBorder="1" applyAlignment="1" applyProtection="1">
      <alignment vertical="center"/>
      <protection locked="0"/>
    </xf>
    <xf numFmtId="0" fontId="0" fillId="0" borderId="16" xfId="60" applyFont="1" applyFill="1" applyBorder="1" applyAlignment="1" applyProtection="1" quotePrefix="1">
      <alignment horizontal="left" vertical="center"/>
      <protection/>
    </xf>
    <xf numFmtId="37" fontId="16" fillId="0" borderId="19" xfId="60" applyNumberFormat="1" applyFont="1" applyFill="1" applyBorder="1" applyAlignment="1" applyProtection="1">
      <alignment vertical="center"/>
      <protection/>
    </xf>
    <xf numFmtId="37" fontId="16" fillId="0" borderId="17" xfId="60" applyNumberFormat="1" applyFont="1" applyFill="1" applyBorder="1" applyAlignment="1" applyProtection="1">
      <alignment horizontal="left" vertical="center"/>
      <protection locked="0"/>
    </xf>
    <xf numFmtId="0" fontId="0" fillId="0" borderId="24" xfId="60" applyFont="1" applyFill="1" applyBorder="1" applyAlignment="1" applyProtection="1" quotePrefix="1">
      <alignment horizontal="left" vertical="center"/>
      <protection/>
    </xf>
    <xf numFmtId="37" fontId="16" fillId="0" borderId="30" xfId="60" applyNumberFormat="1" applyFont="1" applyFill="1" applyBorder="1" applyAlignment="1" applyProtection="1">
      <alignment vertical="center"/>
      <protection/>
    </xf>
    <xf numFmtId="37" fontId="16" fillId="0" borderId="35" xfId="60" applyNumberFormat="1" applyFont="1" applyFill="1" applyBorder="1" applyAlignment="1" applyProtection="1">
      <alignment vertical="center"/>
      <protection/>
    </xf>
    <xf numFmtId="37" fontId="16" fillId="0" borderId="25" xfId="60" applyNumberFormat="1" applyFont="1" applyFill="1" applyBorder="1" applyAlignment="1" applyProtection="1">
      <alignment vertical="center"/>
      <protection/>
    </xf>
    <xf numFmtId="37" fontId="16" fillId="0" borderId="25" xfId="60" applyNumberFormat="1" applyFont="1" applyFill="1" applyBorder="1" applyAlignment="1" applyProtection="1">
      <alignment horizontal="right" vertical="center"/>
      <protection/>
    </xf>
    <xf numFmtId="37" fontId="16" fillId="0" borderId="29" xfId="60" applyNumberFormat="1" applyFont="1" applyFill="1" applyBorder="1" applyAlignment="1" applyProtection="1">
      <alignment vertical="center"/>
      <protection/>
    </xf>
    <xf numFmtId="0" fontId="0" fillId="0" borderId="0" xfId="60" applyFont="1" applyFill="1" applyBorder="1" applyAlignment="1" applyProtection="1" quotePrefix="1">
      <alignment horizontal="left" vertical="center"/>
      <protection/>
    </xf>
    <xf numFmtId="37" fontId="16" fillId="0" borderId="0" xfId="60" applyNumberFormat="1" applyFont="1" applyFill="1" applyBorder="1" applyAlignment="1" applyProtection="1">
      <alignment horizontal="right" vertical="center"/>
      <protection/>
    </xf>
    <xf numFmtId="37" fontId="16" fillId="0" borderId="27" xfId="60" applyNumberFormat="1" applyFont="1" applyFill="1" applyBorder="1" applyAlignment="1" applyProtection="1">
      <alignment vertical="center"/>
      <protection locked="0"/>
    </xf>
    <xf numFmtId="37" fontId="16" fillId="0" borderId="19" xfId="60" applyNumberFormat="1" applyFont="1" applyFill="1" applyBorder="1" applyAlignment="1" applyProtection="1" quotePrefix="1">
      <alignment horizontal="right" vertical="center"/>
      <protection locked="0"/>
    </xf>
    <xf numFmtId="37" fontId="16" fillId="0" borderId="27" xfId="60" applyNumberFormat="1" applyFont="1" applyFill="1" applyBorder="1" applyAlignment="1" applyProtection="1">
      <alignment horizontal="right" vertical="center"/>
      <protection/>
    </xf>
    <xf numFmtId="37" fontId="16" fillId="0" borderId="27" xfId="60" applyNumberFormat="1" applyFont="1" applyFill="1" applyBorder="1" applyAlignment="1" applyProtection="1">
      <alignment horizontal="right" vertical="center"/>
      <protection locked="0"/>
    </xf>
    <xf numFmtId="37" fontId="16" fillId="0" borderId="30" xfId="60" applyNumberFormat="1" applyFont="1" applyFill="1" applyBorder="1" applyAlignment="1" applyProtection="1">
      <alignment horizontal="right" vertical="center"/>
      <protection locked="0"/>
    </xf>
    <xf numFmtId="37" fontId="16" fillId="0" borderId="30" xfId="60" applyNumberFormat="1" applyFont="1" applyFill="1" applyBorder="1" applyAlignment="1" applyProtection="1">
      <alignment horizontal="right" vertical="center"/>
      <protection/>
    </xf>
    <xf numFmtId="37" fontId="16" fillId="0" borderId="29" xfId="60" applyNumberFormat="1" applyFont="1" applyFill="1" applyBorder="1" applyAlignment="1" applyProtection="1" quotePrefix="1">
      <alignment horizontal="right" vertical="center"/>
      <protection locked="0"/>
    </xf>
    <xf numFmtId="0" fontId="18" fillId="0" borderId="0" xfId="60" applyFont="1" applyFill="1" applyAlignment="1" applyProtection="1">
      <alignment horizontal="left" vertical="center"/>
      <protection locked="0"/>
    </xf>
    <xf numFmtId="37" fontId="16" fillId="0" borderId="0" xfId="60" applyNumberFormat="1" applyFont="1" applyFill="1" applyAlignment="1">
      <alignment vertical="center"/>
      <protection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Border="1" applyAlignment="1" applyProtection="1">
      <alignment horizontal="left" vertical="center"/>
      <protection/>
    </xf>
    <xf numFmtId="0" fontId="0" fillId="0" borderId="0" xfId="60" applyFill="1">
      <alignment/>
      <protection/>
    </xf>
    <xf numFmtId="0" fontId="20" fillId="0" borderId="0" xfId="61" applyFont="1" applyFill="1" applyBorder="1" applyAlignment="1">
      <alignment horizontal="left" wrapText="1"/>
      <protection/>
    </xf>
    <xf numFmtId="38" fontId="20" fillId="0" borderId="0" xfId="50" applyFont="1" applyFill="1" applyBorder="1" applyAlignment="1">
      <alignment horizontal="right"/>
    </xf>
    <xf numFmtId="176" fontId="16" fillId="0" borderId="17" xfId="60" applyNumberFormat="1" applyFont="1" applyFill="1" applyBorder="1" applyAlignment="1" applyProtection="1">
      <alignment vertical="center"/>
      <protection/>
    </xf>
    <xf numFmtId="176" fontId="16" fillId="0" borderId="42" xfId="60" applyNumberFormat="1" applyFont="1" applyFill="1" applyBorder="1" applyAlignment="1" applyProtection="1">
      <alignment vertical="center"/>
      <protection/>
    </xf>
    <xf numFmtId="176" fontId="16" fillId="0" borderId="27" xfId="60" applyNumberFormat="1" applyFont="1" applyFill="1" applyBorder="1" applyAlignment="1" applyProtection="1">
      <alignment vertical="center"/>
      <protection/>
    </xf>
    <xf numFmtId="176" fontId="16" fillId="0" borderId="19" xfId="60" applyNumberFormat="1" applyFont="1" applyFill="1" applyBorder="1" applyAlignment="1" applyProtection="1">
      <alignment vertical="center"/>
      <protection/>
    </xf>
    <xf numFmtId="37" fontId="16" fillId="0" borderId="17" xfId="60" applyNumberFormat="1" applyFont="1" applyFill="1" applyBorder="1" applyAlignment="1" applyProtection="1">
      <alignment horizontal="left" vertical="center"/>
      <protection/>
    </xf>
    <xf numFmtId="176" fontId="16" fillId="0" borderId="25" xfId="60" applyNumberFormat="1" applyFont="1" applyFill="1" applyBorder="1" applyAlignment="1" applyProtection="1">
      <alignment vertical="center"/>
      <protection/>
    </xf>
    <xf numFmtId="176" fontId="16" fillId="0" borderId="30" xfId="60" applyNumberFormat="1" applyFont="1" applyFill="1" applyBorder="1" applyAlignment="1" applyProtection="1">
      <alignment vertical="center"/>
      <protection/>
    </xf>
    <xf numFmtId="176" fontId="16" fillId="0" borderId="29" xfId="60" applyNumberFormat="1" applyFont="1" applyFill="1" applyBorder="1" applyAlignment="1" applyProtection="1">
      <alignment vertical="center"/>
      <protection/>
    </xf>
    <xf numFmtId="176" fontId="16" fillId="0" borderId="0" xfId="60" applyNumberFormat="1" applyFont="1" applyFill="1" applyBorder="1" applyAlignment="1" applyProtection="1">
      <alignment vertical="center"/>
      <protection/>
    </xf>
    <xf numFmtId="176" fontId="16" fillId="0" borderId="17" xfId="60" applyNumberFormat="1" applyFont="1" applyFill="1" applyBorder="1" applyAlignment="1" applyProtection="1">
      <alignment vertical="center"/>
      <protection locked="0"/>
    </xf>
    <xf numFmtId="176" fontId="16" fillId="0" borderId="27" xfId="60" applyNumberFormat="1" applyFont="1" applyFill="1" applyBorder="1" applyAlignment="1" applyProtection="1">
      <alignment vertical="center"/>
      <protection locked="0"/>
    </xf>
    <xf numFmtId="179" fontId="16" fillId="0" borderId="17" xfId="60" applyNumberFormat="1" applyFont="1" applyFill="1" applyBorder="1" applyAlignment="1" applyProtection="1">
      <alignment horizontal="right" vertical="center" wrapText="1"/>
      <protection locked="0"/>
    </xf>
    <xf numFmtId="176" fontId="16" fillId="0" borderId="17" xfId="60" applyNumberFormat="1" applyFont="1" applyFill="1" applyBorder="1" applyAlignment="1" applyProtection="1">
      <alignment horizontal="right" vertical="center"/>
      <protection locked="0"/>
    </xf>
    <xf numFmtId="176" fontId="16" fillId="0" borderId="19" xfId="60" applyNumberFormat="1" applyFont="1" applyFill="1" applyBorder="1" applyAlignment="1" applyProtection="1">
      <alignment horizontal="right" vertical="center"/>
      <protection locked="0"/>
    </xf>
    <xf numFmtId="0" fontId="0" fillId="0" borderId="16" xfId="60" applyFill="1" applyBorder="1" applyAlignment="1" applyProtection="1" quotePrefix="1">
      <alignment horizontal="left" vertical="center"/>
      <protection/>
    </xf>
    <xf numFmtId="0" fontId="0" fillId="0" borderId="16" xfId="6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81" fontId="0" fillId="0" borderId="0" xfId="0" applyNumberFormat="1" applyFont="1" applyFill="1" applyAlignment="1">
      <alignment vertical="center"/>
    </xf>
    <xf numFmtId="37" fontId="16" fillId="0" borderId="30" xfId="60" applyNumberFormat="1" applyFont="1" applyFill="1" applyBorder="1" applyAlignment="1" applyProtection="1">
      <alignment vertical="center"/>
      <protection locked="0"/>
    </xf>
    <xf numFmtId="176" fontId="16" fillId="0" borderId="25" xfId="60" applyNumberFormat="1" applyFont="1" applyFill="1" applyBorder="1" applyAlignment="1" applyProtection="1">
      <alignment vertical="center"/>
      <protection locked="0"/>
    </xf>
    <xf numFmtId="179" fontId="16" fillId="0" borderId="25" xfId="60" applyNumberFormat="1" applyFont="1" applyFill="1" applyBorder="1" applyAlignment="1" applyProtection="1">
      <alignment horizontal="right" vertical="center" wrapText="1"/>
      <protection locked="0"/>
    </xf>
    <xf numFmtId="176" fontId="16" fillId="0" borderId="29" xfId="60" applyNumberFormat="1" applyFont="1" applyFill="1" applyBorder="1" applyAlignment="1" applyProtection="1">
      <alignment horizontal="right" vertical="center"/>
      <protection locked="0"/>
    </xf>
    <xf numFmtId="176" fontId="16" fillId="0" borderId="25" xfId="6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43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 quotePrefix="1">
      <alignment horizontal="left" vertical="center"/>
      <protection/>
    </xf>
    <xf numFmtId="49" fontId="8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43" xfId="0" applyNumberFormat="1" applyFont="1" applyFill="1" applyBorder="1" applyAlignment="1" applyProtection="1">
      <alignment vertical="center"/>
      <protection/>
    </xf>
    <xf numFmtId="49" fontId="7" fillId="0" borderId="36" xfId="0" applyNumberFormat="1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 applyProtection="1" quotePrefix="1">
      <alignment horizontal="left" vertical="center"/>
      <protection/>
    </xf>
    <xf numFmtId="49" fontId="7" fillId="0" borderId="36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44" xfId="0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>
      <alignment vertical="center"/>
    </xf>
    <xf numFmtId="37" fontId="16" fillId="0" borderId="25" xfId="60" applyNumberFormat="1" applyFont="1" applyFill="1" applyBorder="1" applyAlignment="1" applyProtection="1">
      <alignment vertical="center"/>
      <protection locked="0"/>
    </xf>
    <xf numFmtId="37" fontId="16" fillId="0" borderId="35" xfId="60" applyNumberFormat="1" applyFont="1" applyFill="1" applyBorder="1" applyAlignment="1" applyProtection="1">
      <alignment horizontal="right" vertical="center"/>
      <protection/>
    </xf>
    <xf numFmtId="37" fontId="16" fillId="0" borderId="35" xfId="60" applyNumberFormat="1" applyFont="1" applyFill="1" applyBorder="1" applyAlignment="1" applyProtection="1">
      <alignment horizontal="right" vertical="center"/>
      <protection locked="0"/>
    </xf>
    <xf numFmtId="0" fontId="16" fillId="0" borderId="35" xfId="60" applyFont="1" applyFill="1" applyBorder="1" applyAlignment="1">
      <alignment vertical="center"/>
      <protection/>
    </xf>
    <xf numFmtId="0" fontId="0" fillId="0" borderId="36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6" xfId="60" applyFont="1" applyFill="1" applyBorder="1" applyAlignment="1" applyProtection="1">
      <alignment horizontal="left" vertical="center"/>
      <protection/>
    </xf>
    <xf numFmtId="0" fontId="0" fillId="0" borderId="35" xfId="0" applyFill="1" applyBorder="1" applyAlignment="1">
      <alignment vertical="center"/>
    </xf>
    <xf numFmtId="0" fontId="0" fillId="0" borderId="24" xfId="60" applyFont="1" applyFill="1" applyBorder="1" applyAlignment="1" applyProtection="1" quotePrefix="1">
      <alignment horizontal="left" vertical="center"/>
      <protection/>
    </xf>
    <xf numFmtId="0" fontId="21" fillId="0" borderId="41" xfId="6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35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 applyProtection="1">
      <alignment vertical="center"/>
      <protection/>
    </xf>
    <xf numFmtId="0" fontId="23" fillId="0" borderId="44" xfId="0" applyFont="1" applyFill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49" fontId="23" fillId="0" borderId="0" xfId="0" applyNumberFormat="1" applyFont="1" applyFill="1" applyAlignment="1">
      <alignment horizontal="left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45" xfId="0" applyNumberFormat="1" applyFont="1" applyFill="1" applyBorder="1" applyAlignment="1" applyProtection="1">
      <alignment horizontal="right" vertical="center"/>
      <protection/>
    </xf>
    <xf numFmtId="37" fontId="0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 quotePrefix="1">
      <alignment horizontal="left" vertical="center"/>
      <protection/>
    </xf>
    <xf numFmtId="49" fontId="23" fillId="0" borderId="0" xfId="0" applyNumberFormat="1" applyFont="1" applyFill="1" applyBorder="1" applyAlignment="1">
      <alignment horizontal="left" vertical="center"/>
    </xf>
    <xf numFmtId="0" fontId="0" fillId="0" borderId="16" xfId="0" applyFill="1" applyBorder="1" applyAlignment="1" applyProtection="1" quotePrefix="1">
      <alignment horizontal="left" vertical="center"/>
      <protection/>
    </xf>
    <xf numFmtId="182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 quotePrefix="1">
      <alignment horizontal="left" vertical="center"/>
      <protection/>
    </xf>
    <xf numFmtId="49" fontId="23" fillId="0" borderId="36" xfId="0" applyNumberFormat="1" applyFont="1" applyFill="1" applyBorder="1" applyAlignment="1">
      <alignment horizontal="left" vertical="center"/>
    </xf>
    <xf numFmtId="37" fontId="23" fillId="0" borderId="38" xfId="0" applyNumberFormat="1" applyFont="1" applyFill="1" applyBorder="1" applyAlignment="1" applyProtection="1">
      <alignment vertical="center"/>
      <protection/>
    </xf>
    <xf numFmtId="37" fontId="23" fillId="0" borderId="28" xfId="0" applyNumberFormat="1" applyFont="1" applyFill="1" applyBorder="1" applyAlignment="1" applyProtection="1">
      <alignment vertical="center"/>
      <protection/>
    </xf>
    <xf numFmtId="37" fontId="23" fillId="0" borderId="25" xfId="0" applyNumberFormat="1" applyFont="1" applyFill="1" applyBorder="1" applyAlignment="1" applyProtection="1">
      <alignment vertical="center"/>
      <protection/>
    </xf>
    <xf numFmtId="37" fontId="23" fillId="0" borderId="25" xfId="0" applyNumberFormat="1" applyFont="1" applyFill="1" applyBorder="1" applyAlignment="1" applyProtection="1">
      <alignment horizontal="right" vertical="center"/>
      <protection/>
    </xf>
    <xf numFmtId="37" fontId="23" fillId="0" borderId="30" xfId="0" applyNumberFormat="1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82" fontId="23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 applyProtection="1">
      <alignment horizontal="left" vertical="center"/>
      <protection/>
    </xf>
    <xf numFmtId="49" fontId="23" fillId="0" borderId="35" xfId="0" applyNumberFormat="1" applyFont="1" applyFill="1" applyBorder="1" applyAlignment="1" applyProtection="1">
      <alignment horizontal="left" vertical="center"/>
      <protection/>
    </xf>
    <xf numFmtId="49" fontId="23" fillId="0" borderId="44" xfId="0" applyNumberFormat="1" applyFont="1" applyFill="1" applyBorder="1" applyAlignment="1">
      <alignment horizontal="left" vertical="center"/>
    </xf>
    <xf numFmtId="0" fontId="23" fillId="0" borderId="24" xfId="0" applyFont="1" applyFill="1" applyBorder="1" applyAlignment="1" applyProtection="1" quotePrefix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49" fontId="0" fillId="0" borderId="35" xfId="0" applyNumberFormat="1" applyFont="1" applyFill="1" applyBorder="1" applyAlignment="1">
      <alignment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49" fontId="0" fillId="0" borderId="4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37" fontId="23" fillId="0" borderId="17" xfId="0" applyNumberFormat="1" applyFont="1" applyFill="1" applyBorder="1" applyAlignment="1" applyProtection="1">
      <alignment horizontal="right" vertical="center"/>
      <protection/>
    </xf>
    <xf numFmtId="37" fontId="23" fillId="0" borderId="45" xfId="0" applyNumberFormat="1" applyFont="1" applyFill="1" applyBorder="1" applyAlignment="1" applyProtection="1">
      <alignment horizontal="right" vertical="center"/>
      <protection/>
    </xf>
    <xf numFmtId="37" fontId="23" fillId="0" borderId="46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vertical="center"/>
    </xf>
    <xf numFmtId="37" fontId="23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37" fontId="23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 quotePrefix="1">
      <alignment horizontal="left" vertical="center"/>
      <protection/>
    </xf>
    <xf numFmtId="49" fontId="0" fillId="0" borderId="36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23" fillId="0" borderId="30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3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49" fontId="0" fillId="0" borderId="47" xfId="0" applyNumberFormat="1" applyFill="1" applyBorder="1" applyAlignment="1">
      <alignment vertical="center"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49" fontId="0" fillId="0" borderId="34" xfId="0" applyNumberForma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44" xfId="0" applyNumberFormat="1" applyFill="1" applyBorder="1" applyAlignment="1">
      <alignment vertical="center"/>
    </xf>
    <xf numFmtId="0" fontId="0" fillId="0" borderId="49" xfId="0" applyFont="1" applyFill="1" applyBorder="1" applyAlignment="1" applyProtection="1">
      <alignment vertical="center"/>
      <protection/>
    </xf>
    <xf numFmtId="37" fontId="0" fillId="0" borderId="42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 shrinkToFit="1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vertical="center" shrinkToFit="1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8" fontId="0" fillId="0" borderId="44" xfId="0" applyNumberFormat="1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>
      <alignment vertical="center"/>
    </xf>
    <xf numFmtId="37" fontId="0" fillId="0" borderId="35" xfId="0" applyNumberFormat="1" applyFont="1" applyFill="1" applyBorder="1" applyAlignment="1" applyProtection="1">
      <alignment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45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17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horizontal="right"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/>
    </xf>
    <xf numFmtId="178" fontId="0" fillId="0" borderId="33" xfId="0" applyNumberFormat="1" applyFont="1" applyFill="1" applyBorder="1" applyAlignment="1" applyProtection="1">
      <alignment vertical="center"/>
      <protection/>
    </xf>
    <xf numFmtId="178" fontId="0" fillId="0" borderId="27" xfId="0" applyNumberFormat="1" applyFont="1" applyFill="1" applyBorder="1" applyAlignment="1" applyProtection="1">
      <alignment vertical="center"/>
      <protection/>
    </xf>
    <xf numFmtId="178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8" fontId="0" fillId="0" borderId="32" xfId="0" applyNumberFormat="1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>
      <alignment horizontal="right" vertical="center"/>
    </xf>
    <xf numFmtId="49" fontId="0" fillId="0" borderId="36" xfId="0" applyNumberFormat="1" applyFont="1" applyFill="1" applyBorder="1" applyAlignment="1" applyProtection="1">
      <alignment horizontal="left" vertical="center"/>
      <protection/>
    </xf>
    <xf numFmtId="178" fontId="0" fillId="0" borderId="38" xfId="0" applyNumberFormat="1" applyFont="1" applyFill="1" applyBorder="1" applyAlignment="1" applyProtection="1">
      <alignment vertical="center"/>
      <protection/>
    </xf>
    <xf numFmtId="178" fontId="0" fillId="0" borderId="28" xfId="0" applyNumberFormat="1" applyFont="1" applyFill="1" applyBorder="1" applyAlignment="1" applyProtection="1">
      <alignment vertical="center"/>
      <protection/>
    </xf>
    <xf numFmtId="178" fontId="0" fillId="0" borderId="25" xfId="0" applyNumberFormat="1" applyFont="1" applyFill="1" applyBorder="1" applyAlignment="1" applyProtection="1">
      <alignment vertical="center"/>
      <protection/>
    </xf>
    <xf numFmtId="178" fontId="0" fillId="0" borderId="25" xfId="0" applyNumberFormat="1" applyFont="1" applyFill="1" applyBorder="1" applyAlignment="1" applyProtection="1">
      <alignment horizontal="right" vertical="center"/>
      <protection/>
    </xf>
    <xf numFmtId="178" fontId="0" fillId="0" borderId="30" xfId="0" applyNumberFormat="1" applyFont="1" applyFill="1" applyBorder="1" applyAlignment="1" applyProtection="1">
      <alignment horizontal="right" vertical="center"/>
      <protection/>
    </xf>
    <xf numFmtId="178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right" vertical="center"/>
    </xf>
    <xf numFmtId="178" fontId="0" fillId="0" borderId="29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ill="1" applyBorder="1" applyAlignment="1" applyProtection="1">
      <alignment vertical="center"/>
      <protection/>
    </xf>
    <xf numFmtId="183" fontId="0" fillId="0" borderId="0" xfId="49" applyNumberFormat="1" applyFont="1" applyFill="1" applyAlignment="1">
      <alignment vertical="center"/>
    </xf>
    <xf numFmtId="0" fontId="0" fillId="0" borderId="44" xfId="0" applyFont="1" applyFill="1" applyBorder="1" applyAlignment="1">
      <alignment vertical="center"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33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36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horizontal="right"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vertical="center"/>
    </xf>
    <xf numFmtId="37" fontId="0" fillId="0" borderId="45" xfId="0" applyNumberFormat="1" applyFont="1" applyFill="1" applyBorder="1" applyAlignment="1" applyProtection="1">
      <alignment horizontal="right" vertical="center"/>
      <protection/>
    </xf>
    <xf numFmtId="37" fontId="0" fillId="0" borderId="46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/>
    </xf>
    <xf numFmtId="183" fontId="0" fillId="0" borderId="17" xfId="0" applyNumberFormat="1" applyFont="1" applyFill="1" applyBorder="1" applyAlignment="1" applyProtection="1">
      <alignment horizontal="right" vertical="center"/>
      <protection/>
    </xf>
    <xf numFmtId="183" fontId="0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36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6" fontId="0" fillId="0" borderId="52" xfId="0" applyNumberFormat="1" applyFont="1" applyFill="1" applyBorder="1" applyAlignment="1" applyProtection="1">
      <alignment vertical="center"/>
      <protection/>
    </xf>
    <xf numFmtId="186" fontId="0" fillId="0" borderId="53" xfId="0" applyNumberFormat="1" applyFont="1" applyFill="1" applyBorder="1" applyAlignment="1" applyProtection="1">
      <alignment vertical="center"/>
      <protection/>
    </xf>
    <xf numFmtId="186" fontId="0" fillId="0" borderId="40" xfId="0" applyNumberFormat="1" applyFont="1" applyFill="1" applyBorder="1" applyAlignment="1" applyProtection="1">
      <alignment vertical="center"/>
      <protection/>
    </xf>
    <xf numFmtId="186" fontId="0" fillId="0" borderId="42" xfId="0" applyNumberFormat="1" applyFont="1" applyFill="1" applyBorder="1" applyAlignment="1" applyProtection="1">
      <alignment vertical="center"/>
      <protection/>
    </xf>
    <xf numFmtId="186" fontId="0" fillId="0" borderId="46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186" fontId="0" fillId="0" borderId="32" xfId="0" applyNumberFormat="1" applyFont="1" applyFill="1" applyBorder="1" applyAlignment="1" applyProtection="1">
      <alignment vertical="center"/>
      <protection/>
    </xf>
    <xf numFmtId="186" fontId="0" fillId="0" borderId="17" xfId="0" applyNumberFormat="1" applyFont="1" applyFill="1" applyBorder="1" applyAlignment="1" applyProtection="1">
      <alignment vertical="center"/>
      <protection/>
    </xf>
    <xf numFmtId="186" fontId="0" fillId="0" borderId="27" xfId="0" applyNumberFormat="1" applyFont="1" applyFill="1" applyBorder="1" applyAlignment="1" applyProtection="1">
      <alignment vertical="center"/>
      <protection/>
    </xf>
    <xf numFmtId="186" fontId="0" fillId="0" borderId="19" xfId="0" applyNumberFormat="1" applyFont="1" applyFill="1" applyBorder="1" applyAlignment="1" applyProtection="1">
      <alignment vertical="center"/>
      <protection/>
    </xf>
    <xf numFmtId="186" fontId="0" fillId="0" borderId="18" xfId="0" applyNumberFormat="1" applyFont="1" applyFill="1" applyBorder="1" applyAlignment="1" applyProtection="1">
      <alignment horizontal="right" vertical="center"/>
      <protection/>
    </xf>
    <xf numFmtId="186" fontId="0" fillId="0" borderId="27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6" fontId="25" fillId="0" borderId="19" xfId="0" applyNumberFormat="1" applyFont="1" applyFill="1" applyBorder="1" applyAlignment="1" applyProtection="1">
      <alignment horizontal="right" vertical="center"/>
      <protection/>
    </xf>
    <xf numFmtId="186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186" fontId="0" fillId="0" borderId="32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32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186" fontId="0" fillId="0" borderId="25" xfId="0" applyNumberFormat="1" applyFont="1" applyFill="1" applyBorder="1" applyAlignment="1" applyProtection="1">
      <alignment vertical="center"/>
      <protection/>
    </xf>
    <xf numFmtId="186" fontId="0" fillId="0" borderId="28" xfId="0" applyNumberFormat="1" applyFont="1" applyFill="1" applyBorder="1" applyAlignment="1" applyProtection="1">
      <alignment horizontal="right" vertical="center"/>
      <protection/>
    </xf>
    <xf numFmtId="186" fontId="0" fillId="0" borderId="25" xfId="0" applyNumberFormat="1" applyFont="1" applyFill="1" applyBorder="1" applyAlignment="1" applyProtection="1">
      <alignment horizontal="right" vertical="center"/>
      <protection/>
    </xf>
    <xf numFmtId="186" fontId="0" fillId="0" borderId="29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43" xfId="0" applyFont="1" applyBorder="1" applyAlignment="1">
      <alignment vertical="center"/>
    </xf>
    <xf numFmtId="185" fontId="19" fillId="0" borderId="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3" xfId="0" applyFont="1" applyFill="1" applyBorder="1" applyAlignment="1" applyProtection="1">
      <alignment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86" fontId="6" fillId="0" borderId="17" xfId="0" applyNumberFormat="1" applyFont="1" applyBorder="1" applyAlignment="1" applyProtection="1">
      <alignment vertical="center"/>
      <protection/>
    </xf>
    <xf numFmtId="186" fontId="6" fillId="0" borderId="53" xfId="0" applyNumberFormat="1" applyFont="1" applyFill="1" applyBorder="1" applyAlignment="1" applyProtection="1">
      <alignment vertical="center"/>
      <protection/>
    </xf>
    <xf numFmtId="186" fontId="6" fillId="0" borderId="56" xfId="0" applyNumberFormat="1" applyFont="1" applyFill="1" applyBorder="1" applyAlignment="1" applyProtection="1">
      <alignment vertical="center"/>
      <protection/>
    </xf>
    <xf numFmtId="186" fontId="6" fillId="0" borderId="45" xfId="0" applyNumberFormat="1" applyFont="1" applyFill="1" applyBorder="1" applyAlignment="1" applyProtection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27" xfId="0" applyNumberFormat="1" applyFont="1" applyFill="1" applyBorder="1" applyAlignment="1" applyProtection="1">
      <alignment vertical="center"/>
      <protection/>
    </xf>
    <xf numFmtId="37" fontId="6" fillId="0" borderId="31" xfId="0" applyNumberFormat="1" applyFont="1" applyFill="1" applyBorder="1" applyAlignment="1" applyProtection="1">
      <alignment vertical="center"/>
      <protection/>
    </xf>
    <xf numFmtId="186" fontId="6" fillId="0" borderId="18" xfId="0" applyNumberFormat="1" applyFont="1" applyFill="1" applyBorder="1" applyAlignment="1" applyProtection="1">
      <alignment horizontal="right" vertical="center"/>
      <protection/>
    </xf>
    <xf numFmtId="186" fontId="6" fillId="0" borderId="17" xfId="0" applyNumberFormat="1" applyFont="1" applyFill="1" applyBorder="1" applyAlignment="1" applyProtection="1">
      <alignment horizontal="right" vertical="center"/>
      <protection/>
    </xf>
    <xf numFmtId="186" fontId="6" fillId="0" borderId="19" xfId="0" applyNumberFormat="1" applyFont="1" applyFill="1" applyBorder="1" applyAlignment="1" applyProtection="1">
      <alignment horizontal="right" vertical="center"/>
      <protection/>
    </xf>
    <xf numFmtId="186" fontId="6" fillId="0" borderId="27" xfId="0" applyNumberFormat="1" applyFont="1" applyFill="1" applyBorder="1" applyAlignment="1" applyProtection="1">
      <alignment vertical="center"/>
      <protection/>
    </xf>
    <xf numFmtId="186" fontId="6" fillId="0" borderId="31" xfId="0" applyNumberFormat="1" applyFont="1" applyFill="1" applyBorder="1" applyAlignment="1" applyProtection="1">
      <alignment vertical="center"/>
      <protection/>
    </xf>
    <xf numFmtId="186" fontId="6" fillId="0" borderId="27" xfId="0" applyNumberFormat="1" applyFont="1" applyFill="1" applyBorder="1" applyAlignment="1" applyProtection="1">
      <alignment horizontal="right" vertical="center"/>
      <protection/>
    </xf>
    <xf numFmtId="186" fontId="6" fillId="0" borderId="18" xfId="0" applyNumberFormat="1" applyFont="1" applyFill="1" applyBorder="1" applyAlignment="1" applyProtection="1">
      <alignment vertical="center"/>
      <protection/>
    </xf>
    <xf numFmtId="186" fontId="6" fillId="0" borderId="17" xfId="0" applyNumberFormat="1" applyFont="1" applyFill="1" applyBorder="1" applyAlignment="1" applyProtection="1">
      <alignment vertical="center"/>
      <protection/>
    </xf>
    <xf numFmtId="186" fontId="6" fillId="0" borderId="19" xfId="0" applyNumberFormat="1" applyFont="1" applyFill="1" applyBorder="1" applyAlignment="1" applyProtection="1">
      <alignment vertical="center"/>
      <protection/>
    </xf>
    <xf numFmtId="186" fontId="6" fillId="0" borderId="31" xfId="0" applyNumberFormat="1" applyFont="1" applyFill="1" applyBorder="1" applyAlignment="1" applyProtection="1">
      <alignment horizontal="right" vertical="center"/>
      <protection/>
    </xf>
    <xf numFmtId="37" fontId="6" fillId="0" borderId="18" xfId="0" applyNumberFormat="1" applyFont="1" applyFill="1" applyBorder="1" applyAlignment="1" applyProtection="1">
      <alignment horizontal="right" vertical="center"/>
      <protection/>
    </xf>
    <xf numFmtId="186" fontId="6" fillId="0" borderId="17" xfId="0" applyNumberFormat="1" applyFont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86" fontId="6" fillId="0" borderId="25" xfId="0" applyNumberFormat="1" applyFont="1" applyBorder="1" applyAlignment="1" applyProtection="1">
      <alignment vertical="center"/>
      <protection/>
    </xf>
    <xf numFmtId="186" fontId="6" fillId="0" borderId="28" xfId="0" applyNumberFormat="1" applyFont="1" applyFill="1" applyBorder="1" applyAlignment="1" applyProtection="1">
      <alignment horizontal="right" vertical="center"/>
      <protection/>
    </xf>
    <xf numFmtId="186" fontId="6" fillId="0" borderId="30" xfId="0" applyNumberFormat="1" applyFont="1" applyFill="1" applyBorder="1" applyAlignment="1" applyProtection="1">
      <alignment vertical="center"/>
      <protection/>
    </xf>
    <xf numFmtId="186" fontId="6" fillId="0" borderId="37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vertical="center"/>
      <protection/>
    </xf>
    <xf numFmtId="38" fontId="7" fillId="0" borderId="57" xfId="49" applyFont="1" applyFill="1" applyBorder="1" applyAlignment="1" applyProtection="1">
      <alignment horizontal="distributed" vertical="center"/>
      <protection/>
    </xf>
    <xf numFmtId="38" fontId="7" fillId="0" borderId="13" xfId="49" applyFont="1" applyFill="1" applyBorder="1" applyAlignment="1">
      <alignment horizontal="distributed" vertical="center"/>
    </xf>
    <xf numFmtId="38" fontId="7" fillId="0" borderId="39" xfId="49" applyFont="1" applyFill="1" applyBorder="1" applyAlignment="1">
      <alignment horizontal="distributed" vertical="center"/>
    </xf>
    <xf numFmtId="38" fontId="7" fillId="0" borderId="13" xfId="49" applyFont="1" applyFill="1" applyBorder="1" applyAlignment="1" applyProtection="1">
      <alignment horizontal="distributed" vertical="center"/>
      <protection/>
    </xf>
    <xf numFmtId="38" fontId="7" fillId="0" borderId="26" xfId="49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38" fontId="7" fillId="0" borderId="40" xfId="49" applyFont="1" applyFill="1" applyBorder="1" applyAlignment="1" applyProtection="1">
      <alignment horizontal="center" vertical="center" wrapText="1"/>
      <protection/>
    </xf>
    <xf numFmtId="38" fontId="7" fillId="0" borderId="58" xfId="49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38" fontId="7" fillId="0" borderId="17" xfId="49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 applyProtection="1">
      <alignment horizontal="center" vertical="center"/>
      <protection/>
    </xf>
    <xf numFmtId="38" fontId="7" fillId="0" borderId="49" xfId="49" applyFont="1" applyFill="1" applyBorder="1" applyAlignment="1" applyProtection="1">
      <alignment vertical="center"/>
      <protection/>
    </xf>
    <xf numFmtId="38" fontId="7" fillId="0" borderId="43" xfId="49" applyFont="1" applyFill="1" applyBorder="1" applyAlignment="1" applyProtection="1">
      <alignment vertical="center"/>
      <protection/>
    </xf>
    <xf numFmtId="38" fontId="0" fillId="0" borderId="27" xfId="49" applyFont="1" applyBorder="1" applyAlignment="1">
      <alignment vertical="center"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7" fillId="0" borderId="17" xfId="49" applyFont="1" applyFill="1" applyBorder="1" applyAlignment="1" applyProtection="1">
      <alignment horizontal="right" vertical="center"/>
      <protection/>
    </xf>
    <xf numFmtId="38" fontId="7" fillId="0" borderId="19" xfId="49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 vertical="center"/>
    </xf>
    <xf numFmtId="38" fontId="7" fillId="0" borderId="27" xfId="49" applyFont="1" applyFill="1" applyBorder="1" applyAlignment="1" applyProtection="1">
      <alignment horizontal="right" vertical="center"/>
      <protection/>
    </xf>
    <xf numFmtId="186" fontId="7" fillId="0" borderId="17" xfId="49" applyNumberFormat="1" applyFont="1" applyFill="1" applyBorder="1" applyAlignment="1">
      <alignment horizontal="right" vertical="center"/>
    </xf>
    <xf numFmtId="186" fontId="7" fillId="0" borderId="19" xfId="49" applyNumberFormat="1" applyFont="1" applyFill="1" applyBorder="1" applyAlignment="1">
      <alignment horizontal="right" vertical="center"/>
    </xf>
    <xf numFmtId="186" fontId="7" fillId="0" borderId="17" xfId="49" applyNumberFormat="1" applyFont="1" applyFill="1" applyBorder="1" applyAlignment="1" applyProtection="1">
      <alignment horizontal="right" vertical="center"/>
      <protection/>
    </xf>
    <xf numFmtId="186" fontId="7" fillId="0" borderId="19" xfId="49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horizontal="right" vertical="center"/>
    </xf>
    <xf numFmtId="186" fontId="7" fillId="0" borderId="17" xfId="49" applyNumberFormat="1" applyFont="1" applyFill="1" applyBorder="1" applyAlignment="1" quotePrefix="1">
      <alignment horizontal="right" vertical="center"/>
    </xf>
    <xf numFmtId="0" fontId="7" fillId="0" borderId="34" xfId="0" applyFont="1" applyFill="1" applyBorder="1" applyAlignment="1" applyProtection="1">
      <alignment vertical="center"/>
      <protection/>
    </xf>
    <xf numFmtId="187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186" fontId="7" fillId="0" borderId="27" xfId="49" applyNumberFormat="1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distributed" vertical="center"/>
      <protection/>
    </xf>
    <xf numFmtId="0" fontId="7" fillId="0" borderId="36" xfId="0" applyFont="1" applyFill="1" applyBorder="1" applyAlignment="1" applyProtection="1">
      <alignment horizontal="distributed" vertical="center"/>
      <protection/>
    </xf>
    <xf numFmtId="186" fontId="7" fillId="0" borderId="30" xfId="49" applyNumberFormat="1" applyFont="1" applyFill="1" applyBorder="1" applyAlignment="1" applyProtection="1">
      <alignment horizontal="right" vertical="center"/>
      <protection/>
    </xf>
    <xf numFmtId="186" fontId="7" fillId="0" borderId="25" xfId="49" applyNumberFormat="1" applyFont="1" applyFill="1" applyBorder="1" applyAlignment="1" applyProtection="1">
      <alignment horizontal="right" vertical="center"/>
      <protection/>
    </xf>
    <xf numFmtId="186" fontId="7" fillId="0" borderId="29" xfId="49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7" fillId="0" borderId="0" xfId="49" applyFont="1" applyFill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31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32" fillId="0" borderId="10" xfId="0" applyFont="1" applyFill="1" applyBorder="1" applyAlignment="1" applyProtection="1">
      <alignment vertical="center"/>
      <protection/>
    </xf>
    <xf numFmtId="0" fontId="32" fillId="0" borderId="16" xfId="0" applyFont="1" applyFill="1" applyBorder="1" applyAlignment="1" applyProtection="1">
      <alignment vertical="center"/>
      <protection/>
    </xf>
    <xf numFmtId="0" fontId="32" fillId="0" borderId="20" xfId="0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3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188" fontId="6" fillId="0" borderId="42" xfId="0" applyNumberFormat="1" applyFont="1" applyFill="1" applyBorder="1" applyAlignment="1" applyProtection="1">
      <alignment vertical="center"/>
      <protection/>
    </xf>
    <xf numFmtId="189" fontId="6" fillId="0" borderId="42" xfId="0" applyNumberFormat="1" applyFont="1" applyFill="1" applyBorder="1" applyAlignment="1" applyProtection="1">
      <alignment vertical="center"/>
      <protection/>
    </xf>
    <xf numFmtId="189" fontId="6" fillId="0" borderId="19" xfId="0" applyNumberFormat="1" applyFont="1" applyFill="1" applyBorder="1" applyAlignment="1" applyProtection="1">
      <alignment vertical="center"/>
      <protection/>
    </xf>
    <xf numFmtId="188" fontId="6" fillId="0" borderId="27" xfId="0" applyNumberFormat="1" applyFont="1" applyFill="1" applyBorder="1" applyAlignment="1" applyProtection="1">
      <alignment vertical="center"/>
      <protection/>
    </xf>
    <xf numFmtId="189" fontId="6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6" fillId="0" borderId="59" xfId="0" applyFont="1" applyFill="1" applyBorder="1" applyAlignment="1" applyProtection="1">
      <alignment horizontal="distributed" vertical="center"/>
      <protection/>
    </xf>
    <xf numFmtId="188" fontId="6" fillId="0" borderId="30" xfId="0" applyNumberFormat="1" applyFont="1" applyFill="1" applyBorder="1" applyAlignment="1" applyProtection="1">
      <alignment vertical="center"/>
      <protection/>
    </xf>
    <xf numFmtId="189" fontId="6" fillId="0" borderId="30" xfId="0" applyNumberFormat="1" applyFont="1" applyFill="1" applyBorder="1" applyAlignment="1" applyProtection="1">
      <alignment vertical="center"/>
      <protection/>
    </xf>
    <xf numFmtId="189" fontId="6" fillId="0" borderId="29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32" fillId="0" borderId="60" xfId="0" applyFont="1" applyFill="1" applyBorder="1" applyAlignment="1" applyProtection="1">
      <alignment vertical="center"/>
      <protection/>
    </xf>
    <xf numFmtId="0" fontId="32" fillId="0" borderId="61" xfId="0" applyFont="1" applyFill="1" applyBorder="1" applyAlignment="1" applyProtection="1">
      <alignment horizontal="center" vertical="center"/>
      <protection/>
    </xf>
    <xf numFmtId="0" fontId="32" fillId="0" borderId="62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horizontal="distributed" vertical="center"/>
      <protection/>
    </xf>
    <xf numFmtId="188" fontId="19" fillId="0" borderId="27" xfId="0" applyNumberFormat="1" applyFont="1" applyFill="1" applyBorder="1" applyAlignment="1" applyProtection="1">
      <alignment horizontal="right" vertical="center"/>
      <protection/>
    </xf>
    <xf numFmtId="188" fontId="19" fillId="0" borderId="19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>
      <alignment vertical="center"/>
    </xf>
    <xf numFmtId="190" fontId="19" fillId="0" borderId="27" xfId="0" applyNumberFormat="1" applyFont="1" applyFill="1" applyBorder="1" applyAlignment="1" applyProtection="1">
      <alignment vertical="center"/>
      <protection/>
    </xf>
    <xf numFmtId="190" fontId="19" fillId="0" borderId="0" xfId="0" applyNumberFormat="1" applyFont="1" applyFill="1" applyBorder="1" applyAlignment="1" applyProtection="1">
      <alignment horizontal="right" vertical="center"/>
      <protection/>
    </xf>
    <xf numFmtId="190" fontId="19" fillId="0" borderId="19" xfId="0" applyNumberFormat="1" applyFont="1" applyFill="1" applyBorder="1" applyAlignment="1" applyProtection="1">
      <alignment horizontal="right" vertical="center"/>
      <protection/>
    </xf>
    <xf numFmtId="0" fontId="32" fillId="0" borderId="63" xfId="0" applyFont="1" applyFill="1" applyBorder="1" applyAlignment="1">
      <alignment horizontal="distributed" vertical="center"/>
    </xf>
    <xf numFmtId="0" fontId="32" fillId="0" borderId="16" xfId="0" applyFont="1" applyFill="1" applyBorder="1" applyAlignment="1">
      <alignment horizontal="distributed" vertical="center"/>
    </xf>
    <xf numFmtId="0" fontId="32" fillId="0" borderId="24" xfId="0" applyFont="1" applyFill="1" applyBorder="1" applyAlignment="1" applyProtection="1">
      <alignment horizontal="distributed" vertical="center"/>
      <protection/>
    </xf>
    <xf numFmtId="188" fontId="6" fillId="0" borderId="35" xfId="0" applyNumberFormat="1" applyFont="1" applyFill="1" applyBorder="1" applyAlignment="1" applyProtection="1">
      <alignment horizontal="right" vertical="center"/>
      <protection/>
    </xf>
    <xf numFmtId="188" fontId="6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0" fillId="0" borderId="64" xfId="62" applyFont="1" applyFill="1" applyBorder="1" applyAlignment="1">
      <alignment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16" fillId="0" borderId="11" xfId="60" applyFont="1" applyFill="1" applyBorder="1" applyAlignment="1" applyProtection="1">
      <alignment horizontal="center" vertical="center" wrapText="1"/>
      <protection locked="0"/>
    </xf>
    <xf numFmtId="0" fontId="16" fillId="0" borderId="17" xfId="60" applyFont="1" applyFill="1" applyBorder="1" applyAlignment="1" applyProtection="1">
      <alignment horizontal="center" vertical="center" wrapText="1"/>
      <protection locked="0"/>
    </xf>
    <xf numFmtId="0" fontId="16" fillId="0" borderId="21" xfId="60" applyFont="1" applyFill="1" applyBorder="1" applyAlignment="1" applyProtection="1">
      <alignment horizontal="center" vertical="center"/>
      <protection locked="0"/>
    </xf>
    <xf numFmtId="0" fontId="16" fillId="0" borderId="15" xfId="60" applyFont="1" applyFill="1" applyBorder="1" applyAlignment="1" applyProtection="1">
      <alignment horizontal="center" vertical="center" wrapText="1"/>
      <protection locked="0"/>
    </xf>
    <xf numFmtId="0" fontId="16" fillId="0" borderId="19" xfId="60" applyFont="1" applyFill="1" applyBorder="1" applyAlignment="1" applyProtection="1">
      <alignment horizontal="center" vertical="center" wrapText="1"/>
      <protection locked="0"/>
    </xf>
    <xf numFmtId="0" fontId="16" fillId="0" borderId="23" xfId="60" applyFont="1" applyFill="1" applyBorder="1" applyAlignment="1" applyProtection="1">
      <alignment horizontal="center" vertical="center"/>
      <protection locked="0"/>
    </xf>
    <xf numFmtId="0" fontId="16" fillId="0" borderId="42" xfId="60" applyFont="1" applyFill="1" applyBorder="1" applyAlignment="1" applyProtection="1">
      <alignment horizontal="center" vertical="center"/>
      <protection locked="0"/>
    </xf>
    <xf numFmtId="0" fontId="16" fillId="0" borderId="49" xfId="60" applyFont="1" applyFill="1" applyBorder="1" applyAlignment="1" applyProtection="1">
      <alignment horizontal="center" vertical="center"/>
      <protection locked="0"/>
    </xf>
    <xf numFmtId="0" fontId="16" fillId="0" borderId="42" xfId="60" applyFont="1" applyFill="1" applyBorder="1" applyAlignment="1" applyProtection="1">
      <alignment horizontal="center" vertical="center" wrapText="1"/>
      <protection locked="0"/>
    </xf>
    <xf numFmtId="0" fontId="16" fillId="0" borderId="49" xfId="60" applyFont="1" applyFill="1" applyBorder="1" applyAlignment="1" applyProtection="1">
      <alignment horizontal="center" vertical="center" wrapText="1"/>
      <protection locked="0"/>
    </xf>
    <xf numFmtId="0" fontId="16" fillId="0" borderId="45" xfId="60" applyFont="1" applyFill="1" applyBorder="1" applyAlignment="1" applyProtection="1">
      <alignment horizontal="center" vertical="center" wrapText="1"/>
      <protection locked="0"/>
    </xf>
    <xf numFmtId="0" fontId="16" fillId="0" borderId="21" xfId="60" applyFont="1" applyFill="1" applyBorder="1" applyAlignment="1" applyProtection="1">
      <alignment horizontal="center" vertical="center" wrapText="1"/>
      <protection locked="0"/>
    </xf>
    <xf numFmtId="0" fontId="17" fillId="0" borderId="42" xfId="60" applyFont="1" applyFill="1" applyBorder="1" applyAlignment="1" applyProtection="1">
      <alignment horizontal="center" vertical="center" wrapText="1"/>
      <protection locked="0"/>
    </xf>
    <xf numFmtId="0" fontId="17" fillId="0" borderId="49" xfId="6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0" fontId="23" fillId="0" borderId="1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37" fontId="0" fillId="0" borderId="45" xfId="0" applyNumberFormat="1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37" fontId="23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34" xfId="0" applyFill="1" applyBorder="1" applyAlignment="1">
      <alignment horizontal="right" vertical="center"/>
    </xf>
    <xf numFmtId="37" fontId="23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36" xfId="0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36" xfId="0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185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19" fillId="0" borderId="35" xfId="0" applyFont="1" applyBorder="1" applyAlignment="1">
      <alignment horizontal="right"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23" fillId="0" borderId="34" xfId="0" applyFont="1" applyFill="1" applyBorder="1" applyAlignment="1" applyProtection="1">
      <alignment horizontal="distributed" vertical="center"/>
      <protection/>
    </xf>
    <xf numFmtId="38" fontId="7" fillId="0" borderId="42" xfId="49" applyFont="1" applyFill="1" applyBorder="1" applyAlignment="1" applyProtection="1">
      <alignment horizontal="center" vertical="center" wrapText="1"/>
      <protection/>
    </xf>
    <xf numFmtId="38" fontId="7" fillId="0" borderId="27" xfId="49" applyFont="1" applyFill="1" applyBorder="1" applyAlignment="1">
      <alignment horizontal="center" vertical="center"/>
    </xf>
    <xf numFmtId="38" fontId="7" fillId="0" borderId="49" xfId="49" applyFont="1" applyFill="1" applyBorder="1" applyAlignment="1">
      <alignment horizontal="center" vertical="center"/>
    </xf>
    <xf numFmtId="38" fontId="7" fillId="0" borderId="45" xfId="49" applyFont="1" applyFill="1" applyBorder="1" applyAlignment="1" applyProtection="1">
      <alignment horizontal="center" vertical="center" wrapText="1"/>
      <protection/>
    </xf>
    <xf numFmtId="38" fontId="7" fillId="0" borderId="42" xfId="49" applyFont="1" applyFill="1" applyBorder="1" applyAlignment="1">
      <alignment horizontal="center" vertical="center" wrapText="1"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38" fontId="29" fillId="0" borderId="42" xfId="49" applyFont="1" applyFill="1" applyBorder="1" applyAlignment="1" applyProtection="1">
      <alignment horizontal="distributed" vertical="center" wrapText="1"/>
      <protection/>
    </xf>
    <xf numFmtId="38" fontId="29" fillId="0" borderId="27" xfId="49" applyFont="1" applyFill="1" applyBorder="1" applyAlignment="1" applyProtection="1">
      <alignment horizontal="distributed" vertical="center" wrapText="1"/>
      <protection/>
    </xf>
    <xf numFmtId="38" fontId="29" fillId="0" borderId="49" xfId="49" applyFont="1" applyFill="1" applyBorder="1" applyAlignment="1" applyProtection="1">
      <alignment horizontal="distributed" vertical="center" wrapText="1"/>
      <protection/>
    </xf>
    <xf numFmtId="38" fontId="7" fillId="0" borderId="35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distributed" vertical="center"/>
    </xf>
    <xf numFmtId="38" fontId="7" fillId="0" borderId="45" xfId="49" applyFont="1" applyFill="1" applyBorder="1" applyAlignment="1" applyProtection="1">
      <alignment horizontal="center" vertical="center"/>
      <protection/>
    </xf>
    <xf numFmtId="38" fontId="7" fillId="0" borderId="56" xfId="49" applyFont="1" applyFill="1" applyBorder="1" applyAlignment="1" applyProtection="1">
      <alignment horizontal="center" vertical="center"/>
      <protection/>
    </xf>
    <xf numFmtId="38" fontId="7" fillId="0" borderId="40" xfId="49" applyFont="1" applyFill="1" applyBorder="1" applyAlignment="1" applyProtection="1">
      <alignment horizontal="center" vertical="center"/>
      <protection/>
    </xf>
    <xf numFmtId="38" fontId="7" fillId="0" borderId="17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46" xfId="49" applyFont="1" applyFill="1" applyBorder="1" applyAlignment="1" applyProtection="1">
      <alignment horizontal="center" vertical="center" wrapText="1"/>
      <protection/>
    </xf>
    <xf numFmtId="38" fontId="7" fillId="0" borderId="19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入力" xfId="59"/>
    <cellStyle name="標準 2" xfId="60"/>
    <cellStyle name="標準_3-2" xfId="61"/>
    <cellStyle name="標準_保健所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14,15_H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4"/>
      <sheetName val="Sheet1"/>
      <sheetName val="Ｈ２６病院元データ"/>
      <sheetName val="Ｈ２６診療所元データ"/>
      <sheetName val="診療所"/>
      <sheetName val="byou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52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10.59765625" defaultRowHeight="16.5" customHeight="1"/>
  <cols>
    <col min="1" max="1" width="2.59765625" style="1" customWidth="1"/>
    <col min="2" max="2" width="7.5" style="1" customWidth="1"/>
    <col min="3" max="3" width="12.5" style="1" customWidth="1"/>
    <col min="4" max="4" width="7.69921875" style="1" customWidth="1"/>
    <col min="5" max="9" width="7.59765625" style="1" customWidth="1"/>
    <col min="10" max="10" width="10.59765625" style="1" customWidth="1"/>
    <col min="11" max="11" width="7.69921875" style="1" customWidth="1"/>
    <col min="12" max="12" width="7.59765625" style="1" customWidth="1"/>
    <col min="13" max="13" width="10.59765625" style="1" customWidth="1"/>
    <col min="14" max="14" width="7.69921875" style="1" customWidth="1"/>
    <col min="15" max="16" width="7.59765625" style="1" customWidth="1"/>
    <col min="17" max="17" width="12.59765625" style="1" bestFit="1" customWidth="1"/>
    <col min="18" max="18" width="2.59765625" style="1" customWidth="1"/>
    <col min="19" max="16384" width="10.59765625" style="1" customWidth="1"/>
  </cols>
  <sheetData>
    <row r="1" spans="1:3" ht="18" customHeight="1">
      <c r="A1" s="66"/>
      <c r="B1" s="5" t="s">
        <v>89</v>
      </c>
      <c r="C1" s="5"/>
    </row>
    <row r="2" spans="2:17" ht="18" customHeight="1" thickBot="1">
      <c r="B2" s="2" t="s">
        <v>0</v>
      </c>
      <c r="C2" s="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8" customHeight="1">
      <c r="B3" s="7"/>
      <c r="C3" s="12"/>
      <c r="D3" s="8"/>
      <c r="E3" s="9"/>
      <c r="F3" s="9" t="s">
        <v>63</v>
      </c>
      <c r="G3" s="9" t="s">
        <v>63</v>
      </c>
      <c r="H3" s="9"/>
      <c r="I3" s="9"/>
      <c r="J3" s="9"/>
      <c r="K3" s="10"/>
      <c r="L3" s="11"/>
      <c r="M3" s="12"/>
      <c r="N3" s="10"/>
      <c r="O3" s="11"/>
      <c r="P3" s="13"/>
      <c r="Q3" s="14" t="s">
        <v>1</v>
      </c>
    </row>
    <row r="4" spans="2:17" ht="18" customHeight="1">
      <c r="B4" s="15"/>
      <c r="C4" s="37"/>
      <c r="D4" s="16"/>
      <c r="E4" s="542" t="s">
        <v>105</v>
      </c>
      <c r="F4" s="545" t="s">
        <v>7</v>
      </c>
      <c r="G4" s="545" t="s">
        <v>8</v>
      </c>
      <c r="H4" s="545" t="s">
        <v>9</v>
      </c>
      <c r="I4" s="545" t="s">
        <v>10</v>
      </c>
      <c r="J4" s="539" t="s">
        <v>95</v>
      </c>
      <c r="K4" s="16" t="s">
        <v>2</v>
      </c>
      <c r="L4" s="17"/>
      <c r="M4" s="539" t="s">
        <v>97</v>
      </c>
      <c r="N4" s="16" t="s">
        <v>3</v>
      </c>
      <c r="O4" s="17"/>
      <c r="P4" s="18"/>
      <c r="Q4" s="19" t="s">
        <v>69</v>
      </c>
    </row>
    <row r="5" spans="2:17" ht="18" customHeight="1">
      <c r="B5" s="15"/>
      <c r="C5" s="37"/>
      <c r="D5" s="16" t="s">
        <v>64</v>
      </c>
      <c r="E5" s="543"/>
      <c r="F5" s="543"/>
      <c r="G5" s="543"/>
      <c r="H5" s="543"/>
      <c r="I5" s="543"/>
      <c r="J5" s="540"/>
      <c r="K5" s="17"/>
      <c r="L5" s="16" t="s">
        <v>4</v>
      </c>
      <c r="M5" s="540"/>
      <c r="N5" s="17"/>
      <c r="O5" s="16" t="s">
        <v>4</v>
      </c>
      <c r="P5" s="20" t="s">
        <v>5</v>
      </c>
      <c r="Q5" s="19" t="s">
        <v>6</v>
      </c>
    </row>
    <row r="6" spans="2:17" ht="18" customHeight="1">
      <c r="B6" s="15"/>
      <c r="C6" s="37"/>
      <c r="D6" s="16"/>
      <c r="E6" s="543"/>
      <c r="F6" s="543"/>
      <c r="G6" s="543"/>
      <c r="H6" s="543"/>
      <c r="I6" s="543"/>
      <c r="J6" s="540"/>
      <c r="K6" s="16" t="s">
        <v>11</v>
      </c>
      <c r="L6" s="16" t="s">
        <v>71</v>
      </c>
      <c r="M6" s="540"/>
      <c r="N6" s="16" t="s">
        <v>11</v>
      </c>
      <c r="O6" s="16" t="s">
        <v>70</v>
      </c>
      <c r="P6" s="18"/>
      <c r="Q6" s="19" t="s">
        <v>13</v>
      </c>
    </row>
    <row r="7" spans="2:17" ht="18" customHeight="1">
      <c r="B7" s="21"/>
      <c r="C7" s="160"/>
      <c r="D7" s="22"/>
      <c r="E7" s="544"/>
      <c r="F7" s="544"/>
      <c r="G7" s="544"/>
      <c r="H7" s="544"/>
      <c r="I7" s="544"/>
      <c r="J7" s="541"/>
      <c r="K7" s="23"/>
      <c r="L7" s="22"/>
      <c r="M7" s="541"/>
      <c r="N7" s="23"/>
      <c r="O7" s="22"/>
      <c r="P7" s="24"/>
      <c r="Q7" s="25" t="s">
        <v>14</v>
      </c>
    </row>
    <row r="8" spans="2:17" ht="24" customHeight="1">
      <c r="B8" s="26" t="s">
        <v>158</v>
      </c>
      <c r="C8" s="175" t="s">
        <v>159</v>
      </c>
      <c r="D8" s="27">
        <v>117</v>
      </c>
      <c r="E8" s="27">
        <v>5</v>
      </c>
      <c r="F8" s="27">
        <v>1</v>
      </c>
      <c r="G8" s="27">
        <v>15</v>
      </c>
      <c r="H8" s="27">
        <v>2</v>
      </c>
      <c r="I8" s="27">
        <v>94</v>
      </c>
      <c r="J8" s="28" t="s">
        <v>65</v>
      </c>
      <c r="K8" s="27">
        <v>1029</v>
      </c>
      <c r="L8" s="27">
        <v>301</v>
      </c>
      <c r="M8" s="28" t="s">
        <v>65</v>
      </c>
      <c r="N8" s="27">
        <v>585</v>
      </c>
      <c r="O8" s="28" t="s">
        <v>15</v>
      </c>
      <c r="P8" s="29">
        <v>310</v>
      </c>
      <c r="Q8" s="30">
        <v>2155</v>
      </c>
    </row>
    <row r="9" spans="2:17" ht="24" customHeight="1">
      <c r="B9" s="26" t="s">
        <v>16</v>
      </c>
      <c r="C9" s="161" t="s">
        <v>160</v>
      </c>
      <c r="D9" s="27">
        <v>123</v>
      </c>
      <c r="E9" s="27">
        <v>7</v>
      </c>
      <c r="F9" s="27">
        <v>1</v>
      </c>
      <c r="G9" s="27">
        <v>14</v>
      </c>
      <c r="H9" s="27">
        <v>2</v>
      </c>
      <c r="I9" s="27">
        <v>99</v>
      </c>
      <c r="J9" s="28" t="s">
        <v>65</v>
      </c>
      <c r="K9" s="27">
        <v>1019</v>
      </c>
      <c r="L9" s="28" t="s">
        <v>17</v>
      </c>
      <c r="M9" s="28" t="s">
        <v>65</v>
      </c>
      <c r="N9" s="27">
        <v>568</v>
      </c>
      <c r="O9" s="28" t="s">
        <v>15</v>
      </c>
      <c r="P9" s="29">
        <v>310</v>
      </c>
      <c r="Q9" s="30">
        <v>2070</v>
      </c>
    </row>
    <row r="10" spans="2:17" ht="24" customHeight="1">
      <c r="B10" s="26" t="s">
        <v>18</v>
      </c>
      <c r="C10" s="161" t="s">
        <v>161</v>
      </c>
      <c r="D10" s="27">
        <v>128</v>
      </c>
      <c r="E10" s="27">
        <v>8</v>
      </c>
      <c r="F10" s="27">
        <v>1</v>
      </c>
      <c r="G10" s="27">
        <v>14</v>
      </c>
      <c r="H10" s="27">
        <v>2</v>
      </c>
      <c r="I10" s="27">
        <v>103</v>
      </c>
      <c r="J10" s="28" t="s">
        <v>65</v>
      </c>
      <c r="K10" s="27">
        <v>1020</v>
      </c>
      <c r="L10" s="27">
        <v>299</v>
      </c>
      <c r="M10" s="28" t="s">
        <v>65</v>
      </c>
      <c r="N10" s="27">
        <v>564</v>
      </c>
      <c r="O10" s="28" t="s">
        <v>15</v>
      </c>
      <c r="P10" s="29">
        <v>317</v>
      </c>
      <c r="Q10" s="30">
        <v>2294</v>
      </c>
    </row>
    <row r="11" spans="2:17" ht="24" customHeight="1">
      <c r="B11" s="26" t="s">
        <v>19</v>
      </c>
      <c r="C11" s="161" t="s">
        <v>162</v>
      </c>
      <c r="D11" s="27">
        <v>135</v>
      </c>
      <c r="E11" s="27">
        <v>8</v>
      </c>
      <c r="F11" s="27">
        <v>1</v>
      </c>
      <c r="G11" s="27">
        <v>16</v>
      </c>
      <c r="H11" s="27">
        <v>2</v>
      </c>
      <c r="I11" s="27">
        <v>108</v>
      </c>
      <c r="J11" s="28" t="s">
        <v>65</v>
      </c>
      <c r="K11" s="27">
        <v>1037</v>
      </c>
      <c r="L11" s="27">
        <v>299</v>
      </c>
      <c r="M11" s="28" t="s">
        <v>65</v>
      </c>
      <c r="N11" s="27">
        <v>569</v>
      </c>
      <c r="O11" s="28" t="s">
        <v>15</v>
      </c>
      <c r="P11" s="29">
        <v>321</v>
      </c>
      <c r="Q11" s="30">
        <v>2393</v>
      </c>
    </row>
    <row r="12" spans="2:17" ht="24" customHeight="1">
      <c r="B12" s="26" t="s">
        <v>20</v>
      </c>
      <c r="C12" s="161" t="s">
        <v>163</v>
      </c>
      <c r="D12" s="27">
        <v>140</v>
      </c>
      <c r="E12" s="27">
        <v>8</v>
      </c>
      <c r="F12" s="27">
        <v>1</v>
      </c>
      <c r="G12" s="27">
        <v>15</v>
      </c>
      <c r="H12" s="27">
        <v>2</v>
      </c>
      <c r="I12" s="27">
        <v>114</v>
      </c>
      <c r="J12" s="28" t="s">
        <v>65</v>
      </c>
      <c r="K12" s="27">
        <v>1053</v>
      </c>
      <c r="L12" s="27">
        <v>322</v>
      </c>
      <c r="M12" s="28" t="s">
        <v>65</v>
      </c>
      <c r="N12" s="27">
        <v>577</v>
      </c>
      <c r="O12" s="27">
        <v>1</v>
      </c>
      <c r="P12" s="29">
        <v>326</v>
      </c>
      <c r="Q12" s="30">
        <v>3207</v>
      </c>
    </row>
    <row r="13" spans="2:17" ht="24" customHeight="1">
      <c r="B13" s="26" t="s">
        <v>21</v>
      </c>
      <c r="C13" s="161" t="s">
        <v>164</v>
      </c>
      <c r="D13" s="27">
        <v>142</v>
      </c>
      <c r="E13" s="27">
        <v>8</v>
      </c>
      <c r="F13" s="27">
        <v>1</v>
      </c>
      <c r="G13" s="27">
        <v>16</v>
      </c>
      <c r="H13" s="27">
        <v>2</v>
      </c>
      <c r="I13" s="27">
        <v>115</v>
      </c>
      <c r="J13" s="28" t="s">
        <v>65</v>
      </c>
      <c r="K13" s="27">
        <v>1067</v>
      </c>
      <c r="L13" s="27">
        <v>355</v>
      </c>
      <c r="M13" s="28" t="s">
        <v>65</v>
      </c>
      <c r="N13" s="27">
        <v>577</v>
      </c>
      <c r="O13" s="28" t="s">
        <v>15</v>
      </c>
      <c r="P13" s="29">
        <v>333</v>
      </c>
      <c r="Q13" s="30">
        <v>3281</v>
      </c>
    </row>
    <row r="14" spans="2:17" ht="24" customHeight="1">
      <c r="B14" s="26" t="s">
        <v>22</v>
      </c>
      <c r="C14" s="161" t="s">
        <v>165</v>
      </c>
      <c r="D14" s="27">
        <v>144</v>
      </c>
      <c r="E14" s="27">
        <v>8</v>
      </c>
      <c r="F14" s="27">
        <v>1</v>
      </c>
      <c r="G14" s="27">
        <v>14</v>
      </c>
      <c r="H14" s="27">
        <v>2</v>
      </c>
      <c r="I14" s="27">
        <v>119</v>
      </c>
      <c r="J14" s="28" t="s">
        <v>65</v>
      </c>
      <c r="K14" s="27">
        <v>1080</v>
      </c>
      <c r="L14" s="27">
        <v>365</v>
      </c>
      <c r="M14" s="28" t="s">
        <v>65</v>
      </c>
      <c r="N14" s="27">
        <v>568</v>
      </c>
      <c r="O14" s="28" t="s">
        <v>15</v>
      </c>
      <c r="P14" s="29">
        <v>334</v>
      </c>
      <c r="Q14" s="30">
        <v>3537</v>
      </c>
    </row>
    <row r="15" spans="2:17" ht="24" customHeight="1">
      <c r="B15" s="26" t="s">
        <v>23</v>
      </c>
      <c r="C15" s="161" t="s">
        <v>166</v>
      </c>
      <c r="D15" s="27">
        <v>150</v>
      </c>
      <c r="E15" s="27">
        <v>8</v>
      </c>
      <c r="F15" s="27">
        <v>1</v>
      </c>
      <c r="G15" s="27">
        <v>14</v>
      </c>
      <c r="H15" s="27">
        <v>2</v>
      </c>
      <c r="I15" s="27">
        <v>125</v>
      </c>
      <c r="J15" s="28" t="s">
        <v>65</v>
      </c>
      <c r="K15" s="27">
        <v>1091</v>
      </c>
      <c r="L15" s="27">
        <v>378</v>
      </c>
      <c r="M15" s="28" t="s">
        <v>65</v>
      </c>
      <c r="N15" s="27">
        <v>567</v>
      </c>
      <c r="O15" s="28" t="s">
        <v>15</v>
      </c>
      <c r="P15" s="29">
        <v>333</v>
      </c>
      <c r="Q15" s="30">
        <v>3577</v>
      </c>
    </row>
    <row r="16" spans="2:17" ht="24" customHeight="1">
      <c r="B16" s="26" t="s">
        <v>24</v>
      </c>
      <c r="C16" s="161" t="s">
        <v>167</v>
      </c>
      <c r="D16" s="27">
        <v>156</v>
      </c>
      <c r="E16" s="27">
        <v>8</v>
      </c>
      <c r="F16" s="27">
        <v>1</v>
      </c>
      <c r="G16" s="27">
        <v>13</v>
      </c>
      <c r="H16" s="27">
        <v>2</v>
      </c>
      <c r="I16" s="27">
        <v>132</v>
      </c>
      <c r="J16" s="28" t="s">
        <v>65</v>
      </c>
      <c r="K16" s="27">
        <v>1112</v>
      </c>
      <c r="L16" s="27">
        <v>379</v>
      </c>
      <c r="M16" s="28" t="s">
        <v>65</v>
      </c>
      <c r="N16" s="27">
        <v>563</v>
      </c>
      <c r="O16" s="28" t="s">
        <v>15</v>
      </c>
      <c r="P16" s="29">
        <v>338</v>
      </c>
      <c r="Q16" s="30">
        <v>3596</v>
      </c>
    </row>
    <row r="17" spans="2:17" ht="24" customHeight="1">
      <c r="B17" s="26" t="s">
        <v>25</v>
      </c>
      <c r="C17" s="161" t="s">
        <v>168</v>
      </c>
      <c r="D17" s="27">
        <v>159</v>
      </c>
      <c r="E17" s="27">
        <v>8</v>
      </c>
      <c r="F17" s="27">
        <v>1</v>
      </c>
      <c r="G17" s="27">
        <v>14</v>
      </c>
      <c r="H17" s="27">
        <v>2</v>
      </c>
      <c r="I17" s="27">
        <v>134</v>
      </c>
      <c r="J17" s="28" t="s">
        <v>65</v>
      </c>
      <c r="K17" s="27">
        <v>1109</v>
      </c>
      <c r="L17" s="27">
        <v>394</v>
      </c>
      <c r="M17" s="28" t="s">
        <v>65</v>
      </c>
      <c r="N17" s="27">
        <v>563</v>
      </c>
      <c r="O17" s="28" t="s">
        <v>17</v>
      </c>
      <c r="P17" s="29">
        <v>324</v>
      </c>
      <c r="Q17" s="30">
        <v>3760</v>
      </c>
    </row>
    <row r="18" spans="2:17" ht="24" customHeight="1">
      <c r="B18" s="26" t="s">
        <v>26</v>
      </c>
      <c r="C18" s="161" t="s">
        <v>169</v>
      </c>
      <c r="D18" s="27">
        <v>164</v>
      </c>
      <c r="E18" s="27">
        <v>9</v>
      </c>
      <c r="F18" s="27">
        <v>1</v>
      </c>
      <c r="G18" s="27">
        <v>13</v>
      </c>
      <c r="H18" s="27">
        <v>2</v>
      </c>
      <c r="I18" s="27">
        <v>139</v>
      </c>
      <c r="J18" s="28" t="s">
        <v>65</v>
      </c>
      <c r="K18" s="27">
        <v>1119</v>
      </c>
      <c r="L18" s="27">
        <v>403</v>
      </c>
      <c r="M18" s="28" t="s">
        <v>65</v>
      </c>
      <c r="N18" s="27">
        <v>565</v>
      </c>
      <c r="O18" s="28" t="s">
        <v>15</v>
      </c>
      <c r="P18" s="29">
        <v>316</v>
      </c>
      <c r="Q18" s="30">
        <v>2727</v>
      </c>
    </row>
    <row r="19" spans="2:17" ht="24" customHeight="1">
      <c r="B19" s="26" t="s">
        <v>27</v>
      </c>
      <c r="C19" s="161" t="s">
        <v>170</v>
      </c>
      <c r="D19" s="27">
        <v>167</v>
      </c>
      <c r="E19" s="27">
        <v>11</v>
      </c>
      <c r="F19" s="27">
        <v>1</v>
      </c>
      <c r="G19" s="27">
        <v>11</v>
      </c>
      <c r="H19" s="27">
        <v>2</v>
      </c>
      <c r="I19" s="27">
        <v>142</v>
      </c>
      <c r="J19" s="28" t="s">
        <v>65</v>
      </c>
      <c r="K19" s="27">
        <v>1146</v>
      </c>
      <c r="L19" s="27">
        <v>413</v>
      </c>
      <c r="M19" s="28" t="s">
        <v>65</v>
      </c>
      <c r="N19" s="27">
        <v>567</v>
      </c>
      <c r="O19" s="28" t="s">
        <v>15</v>
      </c>
      <c r="P19" s="29">
        <v>314</v>
      </c>
      <c r="Q19" s="30">
        <v>2707</v>
      </c>
    </row>
    <row r="20" spans="2:17" ht="24" customHeight="1">
      <c r="B20" s="26" t="s">
        <v>28</v>
      </c>
      <c r="C20" s="161" t="s">
        <v>171</v>
      </c>
      <c r="D20" s="27">
        <v>169</v>
      </c>
      <c r="E20" s="27">
        <v>12</v>
      </c>
      <c r="F20" s="27">
        <v>1</v>
      </c>
      <c r="G20" s="27">
        <v>10</v>
      </c>
      <c r="H20" s="27">
        <v>2</v>
      </c>
      <c r="I20" s="27">
        <v>144</v>
      </c>
      <c r="J20" s="28" t="s">
        <v>65</v>
      </c>
      <c r="K20" s="27">
        <v>1169</v>
      </c>
      <c r="L20" s="27">
        <v>411</v>
      </c>
      <c r="M20" s="28" t="s">
        <v>65</v>
      </c>
      <c r="N20" s="27">
        <v>566</v>
      </c>
      <c r="O20" s="27">
        <v>1</v>
      </c>
      <c r="P20" s="29">
        <v>313</v>
      </c>
      <c r="Q20" s="30">
        <v>2277</v>
      </c>
    </row>
    <row r="21" spans="2:17" ht="24" customHeight="1">
      <c r="B21" s="31" t="s">
        <v>29</v>
      </c>
      <c r="C21" s="161" t="s">
        <v>172</v>
      </c>
      <c r="D21" s="27">
        <v>172</v>
      </c>
      <c r="E21" s="27">
        <v>12</v>
      </c>
      <c r="F21" s="27">
        <v>1</v>
      </c>
      <c r="G21" s="27">
        <v>9</v>
      </c>
      <c r="H21" s="27">
        <v>2</v>
      </c>
      <c r="I21" s="27">
        <v>148</v>
      </c>
      <c r="J21" s="28" t="s">
        <v>65</v>
      </c>
      <c r="K21" s="27">
        <v>1191</v>
      </c>
      <c r="L21" s="27">
        <v>430</v>
      </c>
      <c r="M21" s="28" t="s">
        <v>65</v>
      </c>
      <c r="N21" s="27">
        <v>552</v>
      </c>
      <c r="O21" s="28" t="s">
        <v>15</v>
      </c>
      <c r="P21" s="29">
        <v>308</v>
      </c>
      <c r="Q21" s="30">
        <v>2268</v>
      </c>
    </row>
    <row r="22" spans="2:17" ht="24" customHeight="1">
      <c r="B22" s="31" t="s">
        <v>30</v>
      </c>
      <c r="C22" s="161" t="s">
        <v>173</v>
      </c>
      <c r="D22" s="27">
        <v>177</v>
      </c>
      <c r="E22" s="27">
        <v>15</v>
      </c>
      <c r="F22" s="27">
        <v>1</v>
      </c>
      <c r="G22" s="27">
        <v>9</v>
      </c>
      <c r="H22" s="27">
        <v>2</v>
      </c>
      <c r="I22" s="27">
        <v>150</v>
      </c>
      <c r="J22" s="28" t="s">
        <v>65</v>
      </c>
      <c r="K22" s="27">
        <v>1184</v>
      </c>
      <c r="L22" s="27">
        <v>454</v>
      </c>
      <c r="M22" s="28" t="s">
        <v>65</v>
      </c>
      <c r="N22" s="27">
        <v>556</v>
      </c>
      <c r="O22" s="28" t="s">
        <v>15</v>
      </c>
      <c r="P22" s="29">
        <v>308</v>
      </c>
      <c r="Q22" s="30">
        <v>2317</v>
      </c>
    </row>
    <row r="23" spans="2:17" ht="24" customHeight="1">
      <c r="B23" s="31" t="s">
        <v>31</v>
      </c>
      <c r="C23" s="161" t="s">
        <v>174</v>
      </c>
      <c r="D23" s="27">
        <v>183</v>
      </c>
      <c r="E23" s="27">
        <v>17</v>
      </c>
      <c r="F23" s="27">
        <v>1</v>
      </c>
      <c r="G23" s="27">
        <v>9</v>
      </c>
      <c r="H23" s="27">
        <v>2</v>
      </c>
      <c r="I23" s="27">
        <v>154</v>
      </c>
      <c r="J23" s="28" t="s">
        <v>65</v>
      </c>
      <c r="K23" s="27">
        <v>1207</v>
      </c>
      <c r="L23" s="27">
        <v>442</v>
      </c>
      <c r="M23" s="28" t="s">
        <v>65</v>
      </c>
      <c r="N23" s="27">
        <v>548</v>
      </c>
      <c r="O23" s="28" t="s">
        <v>15</v>
      </c>
      <c r="P23" s="29">
        <v>312</v>
      </c>
      <c r="Q23" s="30">
        <v>2243</v>
      </c>
    </row>
    <row r="24" spans="2:17" ht="24" customHeight="1">
      <c r="B24" s="31" t="s">
        <v>32</v>
      </c>
      <c r="C24" s="161" t="s">
        <v>175</v>
      </c>
      <c r="D24" s="27">
        <v>181</v>
      </c>
      <c r="E24" s="27">
        <v>17</v>
      </c>
      <c r="F24" s="27">
        <v>1</v>
      </c>
      <c r="G24" s="27">
        <v>9</v>
      </c>
      <c r="H24" s="27">
        <v>2</v>
      </c>
      <c r="I24" s="27">
        <v>152</v>
      </c>
      <c r="J24" s="28" t="s">
        <v>65</v>
      </c>
      <c r="K24" s="27">
        <v>1226</v>
      </c>
      <c r="L24" s="27">
        <v>463</v>
      </c>
      <c r="M24" s="28" t="s">
        <v>65</v>
      </c>
      <c r="N24" s="27">
        <v>547</v>
      </c>
      <c r="O24" s="28" t="s">
        <v>15</v>
      </c>
      <c r="P24" s="29">
        <v>316</v>
      </c>
      <c r="Q24" s="30">
        <v>2188</v>
      </c>
    </row>
    <row r="25" spans="2:17" ht="24" customHeight="1">
      <c r="B25" s="31" t="s">
        <v>33</v>
      </c>
      <c r="C25" s="161" t="s">
        <v>176</v>
      </c>
      <c r="D25" s="27">
        <v>182</v>
      </c>
      <c r="E25" s="27">
        <v>17</v>
      </c>
      <c r="F25" s="27">
        <v>1</v>
      </c>
      <c r="G25" s="27">
        <v>7</v>
      </c>
      <c r="H25" s="27">
        <v>2</v>
      </c>
      <c r="I25" s="27">
        <v>155</v>
      </c>
      <c r="J25" s="28" t="s">
        <v>65</v>
      </c>
      <c r="K25" s="27">
        <v>1238</v>
      </c>
      <c r="L25" s="27">
        <v>470</v>
      </c>
      <c r="M25" s="28" t="s">
        <v>65</v>
      </c>
      <c r="N25" s="27">
        <v>552</v>
      </c>
      <c r="O25" s="27">
        <v>1</v>
      </c>
      <c r="P25" s="29">
        <v>316</v>
      </c>
      <c r="Q25" s="30">
        <v>2181</v>
      </c>
    </row>
    <row r="26" spans="2:17" ht="24" customHeight="1">
      <c r="B26" s="31" t="s">
        <v>34</v>
      </c>
      <c r="C26" s="161" t="s">
        <v>177</v>
      </c>
      <c r="D26" s="27">
        <v>183</v>
      </c>
      <c r="E26" s="27">
        <v>17</v>
      </c>
      <c r="F26" s="27">
        <v>1</v>
      </c>
      <c r="G26" s="27">
        <v>6</v>
      </c>
      <c r="H26" s="27">
        <v>2</v>
      </c>
      <c r="I26" s="27">
        <v>157</v>
      </c>
      <c r="J26" s="28" t="s">
        <v>65</v>
      </c>
      <c r="K26" s="27">
        <v>1241</v>
      </c>
      <c r="L26" s="27">
        <v>487</v>
      </c>
      <c r="M26" s="28" t="s">
        <v>65</v>
      </c>
      <c r="N26" s="27">
        <v>546</v>
      </c>
      <c r="O26" s="28" t="s">
        <v>15</v>
      </c>
      <c r="P26" s="29">
        <v>327</v>
      </c>
      <c r="Q26" s="30">
        <v>2064</v>
      </c>
    </row>
    <row r="27" spans="2:17" ht="24" customHeight="1">
      <c r="B27" s="31" t="s">
        <v>35</v>
      </c>
      <c r="C27" s="161" t="s">
        <v>178</v>
      </c>
      <c r="D27" s="27">
        <v>186</v>
      </c>
      <c r="E27" s="27">
        <v>17</v>
      </c>
      <c r="F27" s="27">
        <v>1</v>
      </c>
      <c r="G27" s="27">
        <v>7</v>
      </c>
      <c r="H27" s="27">
        <v>2</v>
      </c>
      <c r="I27" s="27">
        <v>159</v>
      </c>
      <c r="J27" s="28" t="s">
        <v>65</v>
      </c>
      <c r="K27" s="27">
        <v>1242</v>
      </c>
      <c r="L27" s="27">
        <v>476</v>
      </c>
      <c r="M27" s="28" t="s">
        <v>65</v>
      </c>
      <c r="N27" s="27">
        <v>540</v>
      </c>
      <c r="O27" s="28" t="s">
        <v>15</v>
      </c>
      <c r="P27" s="29">
        <v>333</v>
      </c>
      <c r="Q27" s="30">
        <v>1900</v>
      </c>
    </row>
    <row r="28" spans="2:17" ht="24" customHeight="1">
      <c r="B28" s="31" t="s">
        <v>36</v>
      </c>
      <c r="C28" s="161" t="s">
        <v>179</v>
      </c>
      <c r="D28" s="27">
        <v>185</v>
      </c>
      <c r="E28" s="27">
        <v>16</v>
      </c>
      <c r="F28" s="27">
        <v>1</v>
      </c>
      <c r="G28" s="27">
        <v>7</v>
      </c>
      <c r="H28" s="27">
        <v>2</v>
      </c>
      <c r="I28" s="27">
        <v>159</v>
      </c>
      <c r="J28" s="28" t="s">
        <v>65</v>
      </c>
      <c r="K28" s="27">
        <v>1258</v>
      </c>
      <c r="L28" s="28" t="s">
        <v>17</v>
      </c>
      <c r="M28" s="28" t="s">
        <v>65</v>
      </c>
      <c r="N28" s="27">
        <v>547</v>
      </c>
      <c r="O28" s="28" t="s">
        <v>15</v>
      </c>
      <c r="P28" s="29">
        <v>341</v>
      </c>
      <c r="Q28" s="30">
        <v>2009</v>
      </c>
    </row>
    <row r="29" spans="2:17" ht="24" customHeight="1">
      <c r="B29" s="31" t="s">
        <v>37</v>
      </c>
      <c r="C29" s="161" t="s">
        <v>180</v>
      </c>
      <c r="D29" s="27">
        <v>187</v>
      </c>
      <c r="E29" s="27">
        <v>16</v>
      </c>
      <c r="F29" s="27">
        <v>1</v>
      </c>
      <c r="G29" s="27">
        <v>7</v>
      </c>
      <c r="H29" s="27">
        <v>2</v>
      </c>
      <c r="I29" s="27">
        <v>161</v>
      </c>
      <c r="J29" s="28" t="s">
        <v>65</v>
      </c>
      <c r="K29" s="27">
        <v>1272</v>
      </c>
      <c r="L29" s="28" t="s">
        <v>17</v>
      </c>
      <c r="M29" s="28" t="s">
        <v>65</v>
      </c>
      <c r="N29" s="27">
        <v>552</v>
      </c>
      <c r="O29" s="28" t="s">
        <v>15</v>
      </c>
      <c r="P29" s="29">
        <v>346</v>
      </c>
      <c r="Q29" s="30">
        <v>2032</v>
      </c>
    </row>
    <row r="30" spans="2:17" ht="24" customHeight="1">
      <c r="B30" s="31" t="s">
        <v>38</v>
      </c>
      <c r="C30" s="161" t="s">
        <v>181</v>
      </c>
      <c r="D30" s="27">
        <v>188</v>
      </c>
      <c r="E30" s="27">
        <v>16</v>
      </c>
      <c r="F30" s="27">
        <v>1</v>
      </c>
      <c r="G30" s="27">
        <v>7</v>
      </c>
      <c r="H30" s="27">
        <v>2</v>
      </c>
      <c r="I30" s="27">
        <v>162</v>
      </c>
      <c r="J30" s="28" t="s">
        <v>65</v>
      </c>
      <c r="K30" s="27">
        <v>1265</v>
      </c>
      <c r="L30" s="27">
        <v>470</v>
      </c>
      <c r="M30" s="28" t="s">
        <v>65</v>
      </c>
      <c r="N30" s="27">
        <v>546</v>
      </c>
      <c r="O30" s="28" t="s">
        <v>15</v>
      </c>
      <c r="P30" s="29">
        <v>368</v>
      </c>
      <c r="Q30" s="30">
        <v>1981</v>
      </c>
    </row>
    <row r="31" spans="2:17" ht="24" customHeight="1">
      <c r="B31" s="31" t="s">
        <v>39</v>
      </c>
      <c r="C31" s="161" t="s">
        <v>182</v>
      </c>
      <c r="D31" s="27">
        <v>187</v>
      </c>
      <c r="E31" s="27">
        <v>16</v>
      </c>
      <c r="F31" s="27">
        <v>1</v>
      </c>
      <c r="G31" s="27">
        <v>6</v>
      </c>
      <c r="H31" s="27">
        <v>2</v>
      </c>
      <c r="I31" s="27">
        <v>162</v>
      </c>
      <c r="J31" s="28" t="s">
        <v>65</v>
      </c>
      <c r="K31" s="27">
        <v>1280</v>
      </c>
      <c r="L31" s="27">
        <v>468</v>
      </c>
      <c r="M31" s="28" t="s">
        <v>65</v>
      </c>
      <c r="N31" s="27">
        <v>549</v>
      </c>
      <c r="O31" s="27">
        <v>1</v>
      </c>
      <c r="P31" s="29">
        <v>389</v>
      </c>
      <c r="Q31" s="30">
        <v>1987</v>
      </c>
    </row>
    <row r="32" spans="2:17" ht="24" customHeight="1">
      <c r="B32" s="31" t="s">
        <v>40</v>
      </c>
      <c r="C32" s="161" t="s">
        <v>183</v>
      </c>
      <c r="D32" s="27">
        <v>188</v>
      </c>
      <c r="E32" s="27">
        <v>16</v>
      </c>
      <c r="F32" s="27">
        <v>1</v>
      </c>
      <c r="G32" s="27">
        <v>6</v>
      </c>
      <c r="H32" s="27">
        <v>2</v>
      </c>
      <c r="I32" s="27">
        <v>163</v>
      </c>
      <c r="J32" s="28" t="s">
        <v>65</v>
      </c>
      <c r="K32" s="27">
        <v>1286</v>
      </c>
      <c r="L32" s="27">
        <v>475</v>
      </c>
      <c r="M32" s="28" t="s">
        <v>65</v>
      </c>
      <c r="N32" s="27">
        <v>555</v>
      </c>
      <c r="O32" s="28" t="s">
        <v>15</v>
      </c>
      <c r="P32" s="29">
        <v>392</v>
      </c>
      <c r="Q32" s="30">
        <v>1688</v>
      </c>
    </row>
    <row r="33" spans="2:17" ht="24" customHeight="1">
      <c r="B33" s="31" t="s">
        <v>41</v>
      </c>
      <c r="C33" s="161" t="s">
        <v>184</v>
      </c>
      <c r="D33" s="27">
        <v>188</v>
      </c>
      <c r="E33" s="27">
        <v>15</v>
      </c>
      <c r="F33" s="27">
        <v>1</v>
      </c>
      <c r="G33" s="27">
        <v>6</v>
      </c>
      <c r="H33" s="27">
        <v>2</v>
      </c>
      <c r="I33" s="27">
        <v>164</v>
      </c>
      <c r="J33" s="28" t="s">
        <v>65</v>
      </c>
      <c r="K33" s="27">
        <v>1295</v>
      </c>
      <c r="L33" s="27">
        <v>476</v>
      </c>
      <c r="M33" s="28" t="s">
        <v>65</v>
      </c>
      <c r="N33" s="27">
        <v>569</v>
      </c>
      <c r="O33" s="28" t="s">
        <v>15</v>
      </c>
      <c r="P33" s="29">
        <v>408</v>
      </c>
      <c r="Q33" s="30">
        <v>1929</v>
      </c>
    </row>
    <row r="34" spans="2:17" ht="24" customHeight="1">
      <c r="B34" s="31" t="s">
        <v>42</v>
      </c>
      <c r="C34" s="161" t="s">
        <v>185</v>
      </c>
      <c r="D34" s="27">
        <v>192</v>
      </c>
      <c r="E34" s="27">
        <v>14</v>
      </c>
      <c r="F34" s="27">
        <v>1</v>
      </c>
      <c r="G34" s="27">
        <v>6</v>
      </c>
      <c r="H34" s="27">
        <v>2</v>
      </c>
      <c r="I34" s="27">
        <v>169</v>
      </c>
      <c r="J34" s="28" t="s">
        <v>65</v>
      </c>
      <c r="K34" s="27">
        <v>1320</v>
      </c>
      <c r="L34" s="27">
        <v>482</v>
      </c>
      <c r="M34" s="28" t="s">
        <v>65</v>
      </c>
      <c r="N34" s="27">
        <v>584</v>
      </c>
      <c r="O34" s="28" t="s">
        <v>15</v>
      </c>
      <c r="P34" s="29">
        <v>438</v>
      </c>
      <c r="Q34" s="30">
        <v>1774</v>
      </c>
    </row>
    <row r="35" spans="2:17" ht="24" customHeight="1">
      <c r="B35" s="31" t="s">
        <v>43</v>
      </c>
      <c r="C35" s="161" t="s">
        <v>186</v>
      </c>
      <c r="D35" s="27">
        <v>198</v>
      </c>
      <c r="E35" s="27">
        <v>14</v>
      </c>
      <c r="F35" s="27">
        <v>1</v>
      </c>
      <c r="G35" s="27">
        <v>4</v>
      </c>
      <c r="H35" s="27">
        <v>2</v>
      </c>
      <c r="I35" s="27">
        <v>177</v>
      </c>
      <c r="J35" s="28" t="s">
        <v>65</v>
      </c>
      <c r="K35" s="27">
        <v>1350</v>
      </c>
      <c r="L35" s="27">
        <v>496</v>
      </c>
      <c r="M35" s="28" t="s">
        <v>65</v>
      </c>
      <c r="N35" s="27">
        <v>607</v>
      </c>
      <c r="O35" s="28" t="s">
        <v>15</v>
      </c>
      <c r="P35" s="29">
        <v>453</v>
      </c>
      <c r="Q35" s="30">
        <v>1742</v>
      </c>
    </row>
    <row r="36" spans="2:17" ht="24" customHeight="1">
      <c r="B36" s="31" t="s">
        <v>44</v>
      </c>
      <c r="C36" s="161" t="s">
        <v>187</v>
      </c>
      <c r="D36" s="27">
        <v>199</v>
      </c>
      <c r="E36" s="27">
        <v>15</v>
      </c>
      <c r="F36" s="27">
        <v>1</v>
      </c>
      <c r="G36" s="27">
        <v>3</v>
      </c>
      <c r="H36" s="27">
        <v>2</v>
      </c>
      <c r="I36" s="27">
        <v>178</v>
      </c>
      <c r="J36" s="28" t="s">
        <v>65</v>
      </c>
      <c r="K36" s="27">
        <v>1353</v>
      </c>
      <c r="L36" s="27">
        <v>464</v>
      </c>
      <c r="M36" s="28" t="s">
        <v>65</v>
      </c>
      <c r="N36" s="27">
        <v>618</v>
      </c>
      <c r="O36" s="27">
        <v>4</v>
      </c>
      <c r="P36" s="29">
        <v>453</v>
      </c>
      <c r="Q36" s="30">
        <v>1709</v>
      </c>
    </row>
    <row r="37" spans="2:17" ht="24" customHeight="1">
      <c r="B37" s="31" t="s">
        <v>45</v>
      </c>
      <c r="C37" s="161" t="s">
        <v>188</v>
      </c>
      <c r="D37" s="27">
        <v>202</v>
      </c>
      <c r="E37" s="27">
        <v>15</v>
      </c>
      <c r="F37" s="27">
        <v>1</v>
      </c>
      <c r="G37" s="27">
        <v>3</v>
      </c>
      <c r="H37" s="27">
        <v>2</v>
      </c>
      <c r="I37" s="27">
        <v>181</v>
      </c>
      <c r="J37" s="28" t="s">
        <v>65</v>
      </c>
      <c r="K37" s="27">
        <v>1368</v>
      </c>
      <c r="L37" s="27">
        <v>464</v>
      </c>
      <c r="M37" s="28" t="s">
        <v>65</v>
      </c>
      <c r="N37" s="27">
        <v>647</v>
      </c>
      <c r="O37" s="27">
        <v>4</v>
      </c>
      <c r="P37" s="29">
        <v>459</v>
      </c>
      <c r="Q37" s="30">
        <v>1694</v>
      </c>
    </row>
    <row r="38" spans="2:17" ht="24" customHeight="1">
      <c r="B38" s="31" t="s">
        <v>46</v>
      </c>
      <c r="C38" s="161" t="s">
        <v>189</v>
      </c>
      <c r="D38" s="27">
        <v>202</v>
      </c>
      <c r="E38" s="27">
        <v>15</v>
      </c>
      <c r="F38" s="27">
        <v>1</v>
      </c>
      <c r="G38" s="27">
        <v>3</v>
      </c>
      <c r="H38" s="27">
        <v>2</v>
      </c>
      <c r="I38" s="27">
        <v>181</v>
      </c>
      <c r="J38" s="28" t="s">
        <v>65</v>
      </c>
      <c r="K38" s="27">
        <v>1366</v>
      </c>
      <c r="L38" s="27">
        <v>461</v>
      </c>
      <c r="M38" s="28" t="s">
        <v>65</v>
      </c>
      <c r="N38" s="27">
        <v>659</v>
      </c>
      <c r="O38" s="27">
        <v>4</v>
      </c>
      <c r="P38" s="29">
        <v>467</v>
      </c>
      <c r="Q38" s="30">
        <v>1633</v>
      </c>
    </row>
    <row r="39" spans="2:17" ht="24" customHeight="1">
      <c r="B39" s="31" t="s">
        <v>47</v>
      </c>
      <c r="C39" s="161" t="s">
        <v>190</v>
      </c>
      <c r="D39" s="27">
        <v>200</v>
      </c>
      <c r="E39" s="27">
        <v>16</v>
      </c>
      <c r="F39" s="27">
        <v>1</v>
      </c>
      <c r="G39" s="27">
        <v>3</v>
      </c>
      <c r="H39" s="27">
        <v>2</v>
      </c>
      <c r="I39" s="27">
        <v>178</v>
      </c>
      <c r="J39" s="28" t="s">
        <v>65</v>
      </c>
      <c r="K39" s="27">
        <v>1374</v>
      </c>
      <c r="L39" s="27">
        <v>461</v>
      </c>
      <c r="M39" s="28" t="s">
        <v>65</v>
      </c>
      <c r="N39" s="27">
        <v>664</v>
      </c>
      <c r="O39" s="27">
        <v>2</v>
      </c>
      <c r="P39" s="29">
        <v>480</v>
      </c>
      <c r="Q39" s="30">
        <v>1586</v>
      </c>
    </row>
    <row r="40" spans="2:17" ht="24" customHeight="1">
      <c r="B40" s="31" t="s">
        <v>48</v>
      </c>
      <c r="C40" s="161" t="s">
        <v>191</v>
      </c>
      <c r="D40" s="27">
        <v>198</v>
      </c>
      <c r="E40" s="27">
        <v>16</v>
      </c>
      <c r="F40" s="27">
        <v>1</v>
      </c>
      <c r="G40" s="27">
        <v>3</v>
      </c>
      <c r="H40" s="27">
        <v>2</v>
      </c>
      <c r="I40" s="27">
        <v>176</v>
      </c>
      <c r="J40" s="28" t="s">
        <v>65</v>
      </c>
      <c r="K40" s="27">
        <v>1378</v>
      </c>
      <c r="L40" s="27">
        <v>460</v>
      </c>
      <c r="M40" s="28" t="s">
        <v>65</v>
      </c>
      <c r="N40" s="27">
        <v>671</v>
      </c>
      <c r="O40" s="27">
        <v>2</v>
      </c>
      <c r="P40" s="29">
        <v>476</v>
      </c>
      <c r="Q40" s="30">
        <v>1579</v>
      </c>
    </row>
    <row r="41" spans="2:17" ht="24" customHeight="1">
      <c r="B41" s="31" t="s">
        <v>49</v>
      </c>
      <c r="C41" s="161" t="s">
        <v>192</v>
      </c>
      <c r="D41" s="27">
        <v>196</v>
      </c>
      <c r="E41" s="27">
        <v>17</v>
      </c>
      <c r="F41" s="27">
        <v>1</v>
      </c>
      <c r="G41" s="27">
        <v>2</v>
      </c>
      <c r="H41" s="27">
        <v>2</v>
      </c>
      <c r="I41" s="27">
        <v>174</v>
      </c>
      <c r="J41" s="28" t="s">
        <v>65</v>
      </c>
      <c r="K41" s="27">
        <v>1386</v>
      </c>
      <c r="L41" s="27">
        <v>461</v>
      </c>
      <c r="M41" s="28" t="s">
        <v>65</v>
      </c>
      <c r="N41" s="27">
        <v>694</v>
      </c>
      <c r="O41" s="27">
        <v>2</v>
      </c>
      <c r="P41" s="29">
        <v>482</v>
      </c>
      <c r="Q41" s="30">
        <v>1575</v>
      </c>
    </row>
    <row r="42" spans="2:17" ht="24" customHeight="1">
      <c r="B42" s="31" t="s">
        <v>50</v>
      </c>
      <c r="C42" s="161" t="s">
        <v>193</v>
      </c>
      <c r="D42" s="27">
        <v>201</v>
      </c>
      <c r="E42" s="27">
        <v>17</v>
      </c>
      <c r="F42" s="27">
        <v>1</v>
      </c>
      <c r="G42" s="27">
        <v>2</v>
      </c>
      <c r="H42" s="27">
        <v>2</v>
      </c>
      <c r="I42" s="27">
        <v>179</v>
      </c>
      <c r="J42" s="28" t="s">
        <v>65</v>
      </c>
      <c r="K42" s="27">
        <v>1380</v>
      </c>
      <c r="L42" s="27">
        <v>455</v>
      </c>
      <c r="M42" s="28" t="s">
        <v>65</v>
      </c>
      <c r="N42" s="27">
        <v>715</v>
      </c>
      <c r="O42" s="27">
        <v>1</v>
      </c>
      <c r="P42" s="29">
        <v>487</v>
      </c>
      <c r="Q42" s="30">
        <v>1490</v>
      </c>
    </row>
    <row r="43" spans="2:17" ht="24" customHeight="1" thickBot="1">
      <c r="B43" s="32" t="s">
        <v>51</v>
      </c>
      <c r="C43" s="174" t="s">
        <v>194</v>
      </c>
      <c r="D43" s="33">
        <v>206</v>
      </c>
      <c r="E43" s="33">
        <v>17</v>
      </c>
      <c r="F43" s="33">
        <v>1</v>
      </c>
      <c r="G43" s="33">
        <v>1</v>
      </c>
      <c r="H43" s="33">
        <v>2</v>
      </c>
      <c r="I43" s="33">
        <v>185</v>
      </c>
      <c r="J43" s="34" t="s">
        <v>65</v>
      </c>
      <c r="K43" s="33">
        <v>1384</v>
      </c>
      <c r="L43" s="33">
        <v>452</v>
      </c>
      <c r="M43" s="34" t="s">
        <v>65</v>
      </c>
      <c r="N43" s="33">
        <v>747</v>
      </c>
      <c r="O43" s="33">
        <v>1</v>
      </c>
      <c r="P43" s="59">
        <v>486</v>
      </c>
      <c r="Q43" s="60">
        <v>1475</v>
      </c>
    </row>
    <row r="44" spans="2:17" s="6" customFormat="1" ht="24" customHeight="1">
      <c r="B44" s="61"/>
      <c r="C44" s="162"/>
      <c r="D44" s="57"/>
      <c r="E44" s="57"/>
      <c r="F44" s="57"/>
      <c r="G44" s="57"/>
      <c r="H44" s="57"/>
      <c r="I44" s="57"/>
      <c r="J44" s="58"/>
      <c r="K44" s="57"/>
      <c r="L44" s="57"/>
      <c r="M44" s="58"/>
      <c r="N44" s="57"/>
      <c r="O44" s="57"/>
      <c r="P44" s="57"/>
      <c r="Q44" s="57"/>
    </row>
    <row r="45" spans="1:3" ht="18" customHeight="1">
      <c r="A45" s="66"/>
      <c r="B45" s="5" t="s">
        <v>90</v>
      </c>
      <c r="C45" s="163"/>
    </row>
    <row r="46" spans="2:17" ht="18" customHeight="1" thickBot="1">
      <c r="B46" s="2" t="s">
        <v>0</v>
      </c>
      <c r="C46" s="16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 ht="18" customHeight="1">
      <c r="B47" s="7"/>
      <c r="C47" s="165"/>
      <c r="D47" s="8"/>
      <c r="E47" s="9"/>
      <c r="F47" s="9" t="s">
        <v>63</v>
      </c>
      <c r="G47" s="9" t="s">
        <v>63</v>
      </c>
      <c r="H47" s="9"/>
      <c r="I47" s="9"/>
      <c r="J47" s="9"/>
      <c r="K47" s="10"/>
      <c r="L47" s="11"/>
      <c r="M47" s="12"/>
      <c r="N47" s="10"/>
      <c r="O47" s="11"/>
      <c r="P47" s="13"/>
      <c r="Q47" s="14" t="s">
        <v>115</v>
      </c>
    </row>
    <row r="48" spans="2:17" ht="18" customHeight="1">
      <c r="B48" s="15"/>
      <c r="C48" s="166"/>
      <c r="D48" s="16"/>
      <c r="E48" s="542" t="s">
        <v>105</v>
      </c>
      <c r="F48" s="545" t="s">
        <v>7</v>
      </c>
      <c r="G48" s="545" t="s">
        <v>8</v>
      </c>
      <c r="H48" s="545" t="s">
        <v>9</v>
      </c>
      <c r="I48" s="545" t="s">
        <v>10</v>
      </c>
      <c r="J48" s="539" t="s">
        <v>95</v>
      </c>
      <c r="K48" s="16" t="s">
        <v>2</v>
      </c>
      <c r="L48" s="17"/>
      <c r="M48" s="539" t="s">
        <v>97</v>
      </c>
      <c r="N48" s="16" t="s">
        <v>3</v>
      </c>
      <c r="O48" s="17"/>
      <c r="P48" s="18"/>
      <c r="Q48" s="19" t="s">
        <v>69</v>
      </c>
    </row>
    <row r="49" spans="2:17" ht="18" customHeight="1">
      <c r="B49" s="15"/>
      <c r="C49" s="166"/>
      <c r="D49" s="16" t="s">
        <v>64</v>
      </c>
      <c r="E49" s="543"/>
      <c r="F49" s="543"/>
      <c r="G49" s="543"/>
      <c r="H49" s="543"/>
      <c r="I49" s="543"/>
      <c r="J49" s="540"/>
      <c r="K49" s="17"/>
      <c r="L49" s="16" t="s">
        <v>4</v>
      </c>
      <c r="M49" s="540"/>
      <c r="N49" s="17"/>
      <c r="O49" s="16" t="s">
        <v>4</v>
      </c>
      <c r="P49" s="20" t="s">
        <v>5</v>
      </c>
      <c r="Q49" s="19" t="s">
        <v>6</v>
      </c>
    </row>
    <row r="50" spans="2:17" ht="18" customHeight="1">
      <c r="B50" s="15"/>
      <c r="C50" s="166"/>
      <c r="D50" s="16"/>
      <c r="E50" s="543"/>
      <c r="F50" s="543"/>
      <c r="G50" s="543"/>
      <c r="H50" s="543"/>
      <c r="I50" s="543"/>
      <c r="J50" s="540"/>
      <c r="K50" s="16" t="s">
        <v>11</v>
      </c>
      <c r="L50" s="16" t="s">
        <v>71</v>
      </c>
      <c r="M50" s="540"/>
      <c r="N50" s="16" t="s">
        <v>11</v>
      </c>
      <c r="O50" s="16" t="s">
        <v>70</v>
      </c>
      <c r="P50" s="18"/>
      <c r="Q50" s="19" t="s">
        <v>13</v>
      </c>
    </row>
    <row r="51" spans="2:17" ht="18" customHeight="1">
      <c r="B51" s="21"/>
      <c r="C51" s="167"/>
      <c r="D51" s="22"/>
      <c r="E51" s="544"/>
      <c r="F51" s="544"/>
      <c r="G51" s="544"/>
      <c r="H51" s="544"/>
      <c r="I51" s="544"/>
      <c r="J51" s="541"/>
      <c r="K51" s="23"/>
      <c r="L51" s="22"/>
      <c r="M51" s="541"/>
      <c r="N51" s="23"/>
      <c r="O51" s="22"/>
      <c r="P51" s="24"/>
      <c r="Q51" s="25" t="s">
        <v>14</v>
      </c>
    </row>
    <row r="52" spans="2:17" ht="24" customHeight="1">
      <c r="B52" s="26" t="s">
        <v>52</v>
      </c>
      <c r="C52" s="161" t="s">
        <v>195</v>
      </c>
      <c r="D52" s="27">
        <v>206</v>
      </c>
      <c r="E52" s="27">
        <v>17</v>
      </c>
      <c r="F52" s="27">
        <v>1</v>
      </c>
      <c r="G52" s="28" t="s">
        <v>15</v>
      </c>
      <c r="H52" s="27">
        <v>2</v>
      </c>
      <c r="I52" s="27">
        <v>186</v>
      </c>
      <c r="J52" s="28" t="s">
        <v>65</v>
      </c>
      <c r="K52" s="27">
        <v>1404</v>
      </c>
      <c r="L52" s="27">
        <v>455</v>
      </c>
      <c r="M52" s="28" t="s">
        <v>65</v>
      </c>
      <c r="N52" s="27">
        <v>768</v>
      </c>
      <c r="O52" s="27">
        <v>1</v>
      </c>
      <c r="P52" s="29">
        <v>489</v>
      </c>
      <c r="Q52" s="30">
        <v>1445</v>
      </c>
    </row>
    <row r="53" spans="2:17" ht="24" customHeight="1">
      <c r="B53" s="26" t="s">
        <v>53</v>
      </c>
      <c r="C53" s="161" t="s">
        <v>196</v>
      </c>
      <c r="D53" s="27">
        <v>207</v>
      </c>
      <c r="E53" s="27">
        <v>17</v>
      </c>
      <c r="F53" s="27">
        <v>1</v>
      </c>
      <c r="G53" s="28" t="s">
        <v>15</v>
      </c>
      <c r="H53" s="27">
        <v>2</v>
      </c>
      <c r="I53" s="27">
        <v>187</v>
      </c>
      <c r="J53" s="28" t="s">
        <v>65</v>
      </c>
      <c r="K53" s="27">
        <v>1416</v>
      </c>
      <c r="L53" s="27">
        <v>443</v>
      </c>
      <c r="M53" s="28" t="s">
        <v>65</v>
      </c>
      <c r="N53" s="27">
        <v>792</v>
      </c>
      <c r="O53" s="27">
        <v>1</v>
      </c>
      <c r="P53" s="29">
        <v>487</v>
      </c>
      <c r="Q53" s="30">
        <v>1236</v>
      </c>
    </row>
    <row r="54" spans="2:17" ht="24" customHeight="1">
      <c r="B54" s="26" t="s">
        <v>54</v>
      </c>
      <c r="C54" s="161" t="s">
        <v>197</v>
      </c>
      <c r="D54" s="27">
        <v>207</v>
      </c>
      <c r="E54" s="27">
        <v>17</v>
      </c>
      <c r="F54" s="27">
        <v>1</v>
      </c>
      <c r="G54" s="28" t="s">
        <v>15</v>
      </c>
      <c r="H54" s="27">
        <v>2</v>
      </c>
      <c r="I54" s="27">
        <v>187</v>
      </c>
      <c r="J54" s="28" t="s">
        <v>65</v>
      </c>
      <c r="K54" s="27">
        <v>1443</v>
      </c>
      <c r="L54" s="27">
        <v>441</v>
      </c>
      <c r="M54" s="28" t="s">
        <v>65</v>
      </c>
      <c r="N54" s="27">
        <v>813</v>
      </c>
      <c r="O54" s="27">
        <v>1</v>
      </c>
      <c r="P54" s="29">
        <v>493</v>
      </c>
      <c r="Q54" s="30">
        <v>1381</v>
      </c>
    </row>
    <row r="55" spans="2:17" s="6" customFormat="1" ht="24" customHeight="1">
      <c r="B55" s="26" t="s">
        <v>55</v>
      </c>
      <c r="C55" s="161" t="s">
        <v>198</v>
      </c>
      <c r="D55" s="27">
        <v>206</v>
      </c>
      <c r="E55" s="27">
        <v>18</v>
      </c>
      <c r="F55" s="28" t="s">
        <v>15</v>
      </c>
      <c r="G55" s="28" t="s">
        <v>15</v>
      </c>
      <c r="H55" s="27">
        <v>2</v>
      </c>
      <c r="I55" s="27">
        <v>186</v>
      </c>
      <c r="J55" s="28" t="s">
        <v>65</v>
      </c>
      <c r="K55" s="27">
        <v>1469</v>
      </c>
      <c r="L55" s="27">
        <v>442</v>
      </c>
      <c r="M55" s="28" t="s">
        <v>65</v>
      </c>
      <c r="N55" s="27">
        <v>840</v>
      </c>
      <c r="O55" s="27">
        <v>1</v>
      </c>
      <c r="P55" s="29">
        <v>502</v>
      </c>
      <c r="Q55" s="30">
        <v>1386</v>
      </c>
    </row>
    <row r="56" spans="2:17" ht="24" customHeight="1">
      <c r="B56" s="26" t="s">
        <v>56</v>
      </c>
      <c r="C56" s="161" t="s">
        <v>199</v>
      </c>
      <c r="D56" s="27">
        <v>202</v>
      </c>
      <c r="E56" s="27">
        <v>18</v>
      </c>
      <c r="F56" s="28" t="s">
        <v>15</v>
      </c>
      <c r="G56" s="28" t="s">
        <v>15</v>
      </c>
      <c r="H56" s="27">
        <v>2</v>
      </c>
      <c r="I56" s="27">
        <v>182</v>
      </c>
      <c r="J56" s="28">
        <v>3</v>
      </c>
      <c r="K56" s="27">
        <v>1506</v>
      </c>
      <c r="L56" s="27">
        <v>434</v>
      </c>
      <c r="M56" s="28" t="s">
        <v>65</v>
      </c>
      <c r="N56" s="27">
        <v>861</v>
      </c>
      <c r="O56" s="27">
        <v>1</v>
      </c>
      <c r="P56" s="29">
        <v>514</v>
      </c>
      <c r="Q56" s="30">
        <v>1399</v>
      </c>
    </row>
    <row r="57" spans="2:17" ht="24" customHeight="1">
      <c r="B57" s="26" t="s">
        <v>57</v>
      </c>
      <c r="C57" s="161" t="s">
        <v>200</v>
      </c>
      <c r="D57" s="27">
        <v>202</v>
      </c>
      <c r="E57" s="27">
        <v>18</v>
      </c>
      <c r="F57" s="28" t="s">
        <v>15</v>
      </c>
      <c r="G57" s="28" t="s">
        <v>15</v>
      </c>
      <c r="H57" s="27">
        <v>2</v>
      </c>
      <c r="I57" s="27">
        <v>182</v>
      </c>
      <c r="J57" s="28" t="s">
        <v>17</v>
      </c>
      <c r="K57" s="27">
        <v>1533</v>
      </c>
      <c r="L57" s="27">
        <v>432</v>
      </c>
      <c r="M57" s="28" t="s">
        <v>65</v>
      </c>
      <c r="N57" s="27">
        <v>877</v>
      </c>
      <c r="O57" s="27">
        <v>1</v>
      </c>
      <c r="P57" s="29">
        <v>521</v>
      </c>
      <c r="Q57" s="30">
        <v>1315</v>
      </c>
    </row>
    <row r="58" spans="2:17" ht="24" customHeight="1">
      <c r="B58" s="31" t="s">
        <v>58</v>
      </c>
      <c r="C58" s="161" t="s">
        <v>201</v>
      </c>
      <c r="D58" s="27">
        <v>201</v>
      </c>
      <c r="E58" s="27">
        <v>18</v>
      </c>
      <c r="F58" s="28" t="s">
        <v>15</v>
      </c>
      <c r="G58" s="28" t="s">
        <v>15</v>
      </c>
      <c r="H58" s="27">
        <v>2</v>
      </c>
      <c r="I58" s="27">
        <v>181</v>
      </c>
      <c r="J58" s="28" t="s">
        <v>17</v>
      </c>
      <c r="K58" s="27">
        <v>1566</v>
      </c>
      <c r="L58" s="27">
        <v>423</v>
      </c>
      <c r="M58" s="28" t="s">
        <v>65</v>
      </c>
      <c r="N58" s="27">
        <v>895</v>
      </c>
      <c r="O58" s="27">
        <v>1</v>
      </c>
      <c r="P58" s="29">
        <v>552</v>
      </c>
      <c r="Q58" s="30">
        <v>1318</v>
      </c>
    </row>
    <row r="59" spans="2:17" ht="24" customHeight="1">
      <c r="B59" s="31" t="s">
        <v>59</v>
      </c>
      <c r="C59" s="161" t="s">
        <v>202</v>
      </c>
      <c r="D59" s="27">
        <v>199</v>
      </c>
      <c r="E59" s="27">
        <v>18</v>
      </c>
      <c r="F59" s="28" t="s">
        <v>15</v>
      </c>
      <c r="G59" s="28" t="s">
        <v>15</v>
      </c>
      <c r="H59" s="28" t="s">
        <v>65</v>
      </c>
      <c r="I59" s="27">
        <v>181</v>
      </c>
      <c r="J59" s="28">
        <v>15</v>
      </c>
      <c r="K59" s="27">
        <v>1560</v>
      </c>
      <c r="L59" s="27">
        <v>387</v>
      </c>
      <c r="M59" s="28" t="s">
        <v>65</v>
      </c>
      <c r="N59" s="27">
        <v>900</v>
      </c>
      <c r="O59" s="27">
        <v>1</v>
      </c>
      <c r="P59" s="29">
        <v>575</v>
      </c>
      <c r="Q59" s="30">
        <v>1290</v>
      </c>
    </row>
    <row r="60" spans="2:17" s="6" customFormat="1" ht="24" customHeight="1">
      <c r="B60" s="31" t="s">
        <v>60</v>
      </c>
      <c r="C60" s="161" t="s">
        <v>203</v>
      </c>
      <c r="D60" s="27">
        <v>198</v>
      </c>
      <c r="E60" s="27">
        <v>18</v>
      </c>
      <c r="F60" s="28" t="s">
        <v>15</v>
      </c>
      <c r="G60" s="28" t="s">
        <v>15</v>
      </c>
      <c r="H60" s="28" t="s">
        <v>65</v>
      </c>
      <c r="I60" s="27">
        <v>180</v>
      </c>
      <c r="J60" s="28">
        <v>18</v>
      </c>
      <c r="K60" s="27">
        <v>1577</v>
      </c>
      <c r="L60" s="27">
        <v>373</v>
      </c>
      <c r="M60" s="28" t="s">
        <v>65</v>
      </c>
      <c r="N60" s="27">
        <v>913</v>
      </c>
      <c r="O60" s="27">
        <v>1</v>
      </c>
      <c r="P60" s="29">
        <v>630</v>
      </c>
      <c r="Q60" s="30">
        <v>1142</v>
      </c>
    </row>
    <row r="61" spans="2:17" ht="24" customHeight="1">
      <c r="B61" s="31" t="s">
        <v>67</v>
      </c>
      <c r="C61" s="161" t="s">
        <v>204</v>
      </c>
      <c r="D61" s="27">
        <f>E61+I61</f>
        <v>197</v>
      </c>
      <c r="E61" s="27">
        <v>18</v>
      </c>
      <c r="F61" s="28" t="s">
        <v>66</v>
      </c>
      <c r="G61" s="28" t="s">
        <v>66</v>
      </c>
      <c r="H61" s="28" t="s">
        <v>65</v>
      </c>
      <c r="I61" s="27">
        <v>179</v>
      </c>
      <c r="J61" s="27">
        <v>42</v>
      </c>
      <c r="K61" s="27">
        <v>1594</v>
      </c>
      <c r="L61" s="27">
        <v>372</v>
      </c>
      <c r="M61" s="28" t="s">
        <v>66</v>
      </c>
      <c r="N61" s="27">
        <v>917</v>
      </c>
      <c r="O61" s="27">
        <v>1</v>
      </c>
      <c r="P61" s="29">
        <v>654</v>
      </c>
      <c r="Q61" s="30">
        <v>1116</v>
      </c>
    </row>
    <row r="62" spans="2:17" ht="24" customHeight="1">
      <c r="B62" s="31" t="s">
        <v>68</v>
      </c>
      <c r="C62" s="161" t="s">
        <v>205</v>
      </c>
      <c r="D62" s="27">
        <f>E62+I62</f>
        <v>197</v>
      </c>
      <c r="E62" s="27">
        <v>19</v>
      </c>
      <c r="F62" s="28" t="s">
        <v>65</v>
      </c>
      <c r="G62" s="28" t="s">
        <v>66</v>
      </c>
      <c r="H62" s="28" t="s">
        <v>65</v>
      </c>
      <c r="I62" s="27">
        <v>178</v>
      </c>
      <c r="J62" s="27">
        <v>63</v>
      </c>
      <c r="K62" s="27">
        <v>1601</v>
      </c>
      <c r="L62" s="27">
        <v>362</v>
      </c>
      <c r="M62" s="28">
        <v>35</v>
      </c>
      <c r="N62" s="27">
        <v>939</v>
      </c>
      <c r="O62" s="27">
        <v>1</v>
      </c>
      <c r="P62" s="29">
        <v>679</v>
      </c>
      <c r="Q62" s="30">
        <v>1056</v>
      </c>
    </row>
    <row r="63" spans="2:17" s="6" customFormat="1" ht="24" customHeight="1">
      <c r="B63" s="31" t="s">
        <v>73</v>
      </c>
      <c r="C63" s="161" t="s">
        <v>206</v>
      </c>
      <c r="D63" s="27">
        <f>E63+I63</f>
        <v>196</v>
      </c>
      <c r="E63" s="27">
        <v>19</v>
      </c>
      <c r="F63" s="28" t="s">
        <v>65</v>
      </c>
      <c r="G63" s="28" t="s">
        <v>66</v>
      </c>
      <c r="H63" s="28" t="s">
        <v>65</v>
      </c>
      <c r="I63" s="27">
        <v>177</v>
      </c>
      <c r="J63" s="27">
        <v>81</v>
      </c>
      <c r="K63" s="27">
        <v>1602</v>
      </c>
      <c r="L63" s="27">
        <v>352</v>
      </c>
      <c r="M63" s="28">
        <v>60</v>
      </c>
      <c r="N63" s="27">
        <v>956</v>
      </c>
      <c r="O63" s="27">
        <v>1</v>
      </c>
      <c r="P63" s="29">
        <v>695</v>
      </c>
      <c r="Q63" s="30">
        <f>154+153+393+231+221</f>
        <v>1152</v>
      </c>
    </row>
    <row r="64" spans="2:17" s="6" customFormat="1" ht="24" customHeight="1">
      <c r="B64" s="31" t="s">
        <v>74</v>
      </c>
      <c r="C64" s="161" t="s">
        <v>207</v>
      </c>
      <c r="D64" s="27">
        <f aca="true" t="shared" si="0" ref="D64:D71">SUM(E64:I64)</f>
        <v>192</v>
      </c>
      <c r="E64" s="27">
        <v>19</v>
      </c>
      <c r="F64" s="28" t="s">
        <v>75</v>
      </c>
      <c r="G64" s="28" t="s">
        <v>66</v>
      </c>
      <c r="H64" s="28" t="s">
        <v>65</v>
      </c>
      <c r="I64" s="27">
        <v>173</v>
      </c>
      <c r="J64" s="27">
        <v>88</v>
      </c>
      <c r="K64" s="27">
        <v>1602</v>
      </c>
      <c r="L64" s="27">
        <v>349</v>
      </c>
      <c r="M64" s="28">
        <v>64</v>
      </c>
      <c r="N64" s="27">
        <v>964</v>
      </c>
      <c r="O64" s="27">
        <v>1</v>
      </c>
      <c r="P64" s="29">
        <v>710</v>
      </c>
      <c r="Q64" s="30">
        <v>1126</v>
      </c>
    </row>
    <row r="65" spans="2:17" s="6" customFormat="1" ht="24" customHeight="1">
      <c r="B65" s="31" t="s">
        <v>76</v>
      </c>
      <c r="C65" s="161" t="s">
        <v>208</v>
      </c>
      <c r="D65" s="27">
        <f t="shared" si="0"/>
        <v>191</v>
      </c>
      <c r="E65" s="27">
        <v>20</v>
      </c>
      <c r="F65" s="28" t="s">
        <v>75</v>
      </c>
      <c r="G65" s="28" t="s">
        <v>66</v>
      </c>
      <c r="H65" s="28" t="s">
        <v>65</v>
      </c>
      <c r="I65" s="27">
        <v>171</v>
      </c>
      <c r="J65" s="27">
        <v>88</v>
      </c>
      <c r="K65" s="27">
        <v>1591</v>
      </c>
      <c r="L65" s="27">
        <v>308</v>
      </c>
      <c r="M65" s="28">
        <v>64</v>
      </c>
      <c r="N65" s="27">
        <v>962</v>
      </c>
      <c r="O65" s="64" t="s">
        <v>77</v>
      </c>
      <c r="P65" s="29">
        <v>724</v>
      </c>
      <c r="Q65" s="30">
        <v>1104</v>
      </c>
    </row>
    <row r="66" spans="2:17" s="6" customFormat="1" ht="24" customHeight="1">
      <c r="B66" s="31" t="s">
        <v>93</v>
      </c>
      <c r="C66" s="161" t="s">
        <v>209</v>
      </c>
      <c r="D66" s="27">
        <f t="shared" si="0"/>
        <v>189</v>
      </c>
      <c r="E66" s="27">
        <v>20</v>
      </c>
      <c r="F66" s="28" t="s">
        <v>75</v>
      </c>
      <c r="G66" s="28" t="s">
        <v>66</v>
      </c>
      <c r="H66" s="28" t="s">
        <v>65</v>
      </c>
      <c r="I66" s="27">
        <v>169</v>
      </c>
      <c r="J66" s="27">
        <v>97</v>
      </c>
      <c r="K66" s="27">
        <v>1607</v>
      </c>
      <c r="L66" s="27">
        <v>295</v>
      </c>
      <c r="M66" s="28">
        <v>64</v>
      </c>
      <c r="N66" s="27">
        <v>971</v>
      </c>
      <c r="O66" s="64" t="s">
        <v>77</v>
      </c>
      <c r="P66" s="29">
        <v>729</v>
      </c>
      <c r="Q66" s="30">
        <v>1075</v>
      </c>
    </row>
    <row r="67" spans="2:17" s="6" customFormat="1" ht="24" customHeight="1">
      <c r="B67" s="31" t="s">
        <v>96</v>
      </c>
      <c r="C67" s="161" t="s">
        <v>210</v>
      </c>
      <c r="D67" s="27">
        <f t="shared" si="0"/>
        <v>185</v>
      </c>
      <c r="E67" s="27">
        <v>18</v>
      </c>
      <c r="F67" s="28" t="s">
        <v>75</v>
      </c>
      <c r="G67" s="28" t="s">
        <v>66</v>
      </c>
      <c r="H67" s="28" t="s">
        <v>65</v>
      </c>
      <c r="I67" s="27">
        <v>167</v>
      </c>
      <c r="J67" s="27">
        <v>97</v>
      </c>
      <c r="K67" s="27">
        <v>1624</v>
      </c>
      <c r="L67" s="27">
        <v>287</v>
      </c>
      <c r="M67" s="28">
        <v>64</v>
      </c>
      <c r="N67" s="27">
        <v>983</v>
      </c>
      <c r="O67" s="64" t="s">
        <v>77</v>
      </c>
      <c r="P67" s="29">
        <v>749</v>
      </c>
      <c r="Q67" s="30">
        <v>1039</v>
      </c>
    </row>
    <row r="68" spans="2:17" s="6" customFormat="1" ht="24" customHeight="1">
      <c r="B68" s="31" t="s">
        <v>99</v>
      </c>
      <c r="C68" s="161" t="s">
        <v>211</v>
      </c>
      <c r="D68" s="27">
        <f t="shared" si="0"/>
        <v>183</v>
      </c>
      <c r="E68" s="27">
        <v>18</v>
      </c>
      <c r="F68" s="28" t="s">
        <v>75</v>
      </c>
      <c r="G68" s="28" t="s">
        <v>66</v>
      </c>
      <c r="H68" s="28" t="s">
        <v>65</v>
      </c>
      <c r="I68" s="27">
        <v>165</v>
      </c>
      <c r="J68" s="27">
        <v>97</v>
      </c>
      <c r="K68" s="27">
        <v>1616</v>
      </c>
      <c r="L68" s="27">
        <v>277</v>
      </c>
      <c r="M68" s="28">
        <v>67</v>
      </c>
      <c r="N68" s="27">
        <v>993</v>
      </c>
      <c r="O68" s="64" t="s">
        <v>77</v>
      </c>
      <c r="P68" s="29">
        <v>740</v>
      </c>
      <c r="Q68" s="30">
        <v>961</v>
      </c>
    </row>
    <row r="69" spans="2:17" s="6" customFormat="1" ht="24" customHeight="1">
      <c r="B69" s="31" t="s">
        <v>101</v>
      </c>
      <c r="C69" s="161" t="s">
        <v>212</v>
      </c>
      <c r="D69" s="27">
        <f t="shared" si="0"/>
        <v>182</v>
      </c>
      <c r="E69" s="27">
        <v>18</v>
      </c>
      <c r="F69" s="28" t="s">
        <v>75</v>
      </c>
      <c r="G69" s="28" t="s">
        <v>66</v>
      </c>
      <c r="H69" s="28" t="s">
        <v>65</v>
      </c>
      <c r="I69" s="27">
        <v>164</v>
      </c>
      <c r="J69" s="27">
        <v>95</v>
      </c>
      <c r="K69" s="27">
        <v>1626</v>
      </c>
      <c r="L69" s="27">
        <v>246</v>
      </c>
      <c r="M69" s="28">
        <v>56</v>
      </c>
      <c r="N69" s="27">
        <v>997</v>
      </c>
      <c r="O69" s="64" t="s">
        <v>77</v>
      </c>
      <c r="P69" s="29">
        <v>747</v>
      </c>
      <c r="Q69" s="30">
        <v>950</v>
      </c>
    </row>
    <row r="70" spans="2:17" s="6" customFormat="1" ht="24" customHeight="1">
      <c r="B70" s="31" t="s">
        <v>102</v>
      </c>
      <c r="C70" s="161" t="s">
        <v>213</v>
      </c>
      <c r="D70" s="73">
        <f>SUM(E70:I70)</f>
        <v>181</v>
      </c>
      <c r="E70" s="57">
        <v>18</v>
      </c>
      <c r="F70" s="28" t="s">
        <v>94</v>
      </c>
      <c r="G70" s="28" t="s">
        <v>15</v>
      </c>
      <c r="H70" s="28" t="s">
        <v>94</v>
      </c>
      <c r="I70" s="27">
        <v>163</v>
      </c>
      <c r="J70" s="27">
        <v>93</v>
      </c>
      <c r="K70" s="27">
        <v>1625</v>
      </c>
      <c r="L70" s="27">
        <v>231</v>
      </c>
      <c r="M70" s="28">
        <v>51</v>
      </c>
      <c r="N70" s="27">
        <v>993</v>
      </c>
      <c r="O70" s="72" t="s">
        <v>15</v>
      </c>
      <c r="P70" s="74">
        <v>761</v>
      </c>
      <c r="Q70" s="71">
        <v>848</v>
      </c>
    </row>
    <row r="71" spans="2:17" s="6" customFormat="1" ht="24" customHeight="1">
      <c r="B71" s="31" t="s">
        <v>103</v>
      </c>
      <c r="C71" s="161" t="s">
        <v>214</v>
      </c>
      <c r="D71" s="73">
        <f t="shared" si="0"/>
        <v>179</v>
      </c>
      <c r="E71" s="57">
        <v>18</v>
      </c>
      <c r="F71" s="51" t="s">
        <v>94</v>
      </c>
      <c r="G71" s="51" t="s">
        <v>15</v>
      </c>
      <c r="H71" s="51" t="s">
        <v>94</v>
      </c>
      <c r="I71" s="73">
        <v>161</v>
      </c>
      <c r="J71" s="73">
        <v>91</v>
      </c>
      <c r="K71" s="73">
        <v>1626</v>
      </c>
      <c r="L71" s="73">
        <v>213</v>
      </c>
      <c r="M71" s="51">
        <v>44</v>
      </c>
      <c r="N71" s="73">
        <v>991</v>
      </c>
      <c r="O71" s="72" t="s">
        <v>15</v>
      </c>
      <c r="P71" s="75">
        <v>770</v>
      </c>
      <c r="Q71" s="71">
        <v>822</v>
      </c>
    </row>
    <row r="72" spans="2:17" s="6" customFormat="1" ht="24" customHeight="1">
      <c r="B72" s="31" t="s">
        <v>107</v>
      </c>
      <c r="C72" s="161" t="s">
        <v>215</v>
      </c>
      <c r="D72" s="73">
        <f>SUM(E72:I72)</f>
        <v>176</v>
      </c>
      <c r="E72" s="57">
        <v>17</v>
      </c>
      <c r="F72" s="51" t="s">
        <v>94</v>
      </c>
      <c r="G72" s="51" t="s">
        <v>15</v>
      </c>
      <c r="H72" s="51" t="s">
        <v>94</v>
      </c>
      <c r="I72" s="73">
        <v>159</v>
      </c>
      <c r="J72" s="73">
        <v>89</v>
      </c>
      <c r="K72" s="73">
        <v>1623</v>
      </c>
      <c r="L72" s="73">
        <v>206</v>
      </c>
      <c r="M72" s="51">
        <v>43</v>
      </c>
      <c r="N72" s="73">
        <v>1005</v>
      </c>
      <c r="O72" s="72" t="s">
        <v>15</v>
      </c>
      <c r="P72" s="75">
        <v>770</v>
      </c>
      <c r="Q72" s="71">
        <v>825</v>
      </c>
    </row>
    <row r="73" spans="2:17" s="6" customFormat="1" ht="24" customHeight="1">
      <c r="B73" s="31" t="s">
        <v>108</v>
      </c>
      <c r="C73" s="161" t="s">
        <v>216</v>
      </c>
      <c r="D73" s="73">
        <f>SUM(E73:I73)</f>
        <v>174</v>
      </c>
      <c r="E73" s="57">
        <v>17</v>
      </c>
      <c r="F73" s="51" t="s">
        <v>65</v>
      </c>
      <c r="G73" s="51" t="s">
        <v>66</v>
      </c>
      <c r="H73" s="51" t="s">
        <v>65</v>
      </c>
      <c r="I73" s="73">
        <v>157</v>
      </c>
      <c r="J73" s="73">
        <v>86</v>
      </c>
      <c r="K73" s="73">
        <v>1626</v>
      </c>
      <c r="L73" s="73">
        <v>198</v>
      </c>
      <c r="M73" s="51">
        <v>43</v>
      </c>
      <c r="N73" s="73">
        <v>1006</v>
      </c>
      <c r="O73" s="81" t="s">
        <v>66</v>
      </c>
      <c r="P73" s="75">
        <v>772</v>
      </c>
      <c r="Q73" s="71">
        <v>871</v>
      </c>
    </row>
    <row r="74" spans="2:17" s="6" customFormat="1" ht="24" customHeight="1">
      <c r="B74" s="31" t="s">
        <v>111</v>
      </c>
      <c r="C74" s="161" t="s">
        <v>217</v>
      </c>
      <c r="D74" s="73">
        <f>SUM(E74:I74)</f>
        <v>174</v>
      </c>
      <c r="E74" s="57">
        <v>17</v>
      </c>
      <c r="F74" s="51" t="s">
        <v>110</v>
      </c>
      <c r="G74" s="51" t="s">
        <v>109</v>
      </c>
      <c r="H74" s="51" t="s">
        <v>110</v>
      </c>
      <c r="I74" s="73">
        <v>157</v>
      </c>
      <c r="J74" s="73">
        <v>86</v>
      </c>
      <c r="K74" s="73">
        <v>1622</v>
      </c>
      <c r="L74" s="73">
        <v>191</v>
      </c>
      <c r="M74" s="51">
        <v>42</v>
      </c>
      <c r="N74" s="73">
        <v>1002</v>
      </c>
      <c r="O74" s="81" t="s">
        <v>109</v>
      </c>
      <c r="P74" s="75">
        <v>782</v>
      </c>
      <c r="Q74" s="71">
        <v>844</v>
      </c>
    </row>
    <row r="75" spans="2:19" s="6" customFormat="1" ht="24" customHeight="1">
      <c r="B75" s="31" t="s">
        <v>116</v>
      </c>
      <c r="C75" s="161" t="s">
        <v>218</v>
      </c>
      <c r="D75" s="73">
        <v>171</v>
      </c>
      <c r="E75" s="57">
        <v>17</v>
      </c>
      <c r="F75" s="51" t="s">
        <v>65</v>
      </c>
      <c r="G75" s="51" t="s">
        <v>117</v>
      </c>
      <c r="H75" s="51" t="s">
        <v>65</v>
      </c>
      <c r="I75" s="73">
        <v>154</v>
      </c>
      <c r="J75" s="73">
        <v>86</v>
      </c>
      <c r="K75" s="73">
        <v>1631</v>
      </c>
      <c r="L75" s="73">
        <v>190</v>
      </c>
      <c r="M75" s="51">
        <v>42</v>
      </c>
      <c r="N75" s="73">
        <v>1003</v>
      </c>
      <c r="O75" s="81" t="s">
        <v>66</v>
      </c>
      <c r="P75" s="75">
        <v>791</v>
      </c>
      <c r="Q75" s="71">
        <v>753</v>
      </c>
      <c r="S75" s="84"/>
    </row>
    <row r="76" spans="2:19" s="6" customFormat="1" ht="24" customHeight="1">
      <c r="B76" s="31" t="s">
        <v>152</v>
      </c>
      <c r="C76" s="161" t="s">
        <v>219</v>
      </c>
      <c r="D76" s="73">
        <v>170</v>
      </c>
      <c r="E76" s="57">
        <v>17</v>
      </c>
      <c r="F76" s="51" t="s">
        <v>65</v>
      </c>
      <c r="G76" s="51" t="s">
        <v>66</v>
      </c>
      <c r="H76" s="51" t="s">
        <v>65</v>
      </c>
      <c r="I76" s="73">
        <v>153</v>
      </c>
      <c r="J76" s="73">
        <v>85</v>
      </c>
      <c r="K76" s="73">
        <v>1638</v>
      </c>
      <c r="L76" s="73">
        <v>182</v>
      </c>
      <c r="M76" s="51">
        <v>39</v>
      </c>
      <c r="N76" s="73">
        <v>1006</v>
      </c>
      <c r="O76" s="81" t="s">
        <v>66</v>
      </c>
      <c r="P76" s="75">
        <v>807</v>
      </c>
      <c r="Q76" s="71">
        <v>757</v>
      </c>
      <c r="S76" s="84"/>
    </row>
    <row r="77" spans="2:19" s="6" customFormat="1" ht="24" customHeight="1">
      <c r="B77" s="31" t="s">
        <v>156</v>
      </c>
      <c r="C77" s="161" t="s">
        <v>220</v>
      </c>
      <c r="D77" s="73">
        <v>167</v>
      </c>
      <c r="E77" s="57">
        <v>17</v>
      </c>
      <c r="F77" s="51" t="s">
        <v>65</v>
      </c>
      <c r="G77" s="51" t="s">
        <v>66</v>
      </c>
      <c r="H77" s="51" t="s">
        <v>65</v>
      </c>
      <c r="I77" s="73">
        <v>150</v>
      </c>
      <c r="J77" s="73">
        <v>84</v>
      </c>
      <c r="K77" s="73">
        <v>1653</v>
      </c>
      <c r="L77" s="73">
        <v>170</v>
      </c>
      <c r="M77" s="51">
        <v>37</v>
      </c>
      <c r="N77" s="73">
        <v>990</v>
      </c>
      <c r="O77" s="81" t="s">
        <v>66</v>
      </c>
      <c r="P77" s="75">
        <v>830</v>
      </c>
      <c r="Q77" s="71">
        <v>764</v>
      </c>
      <c r="S77" s="84"/>
    </row>
    <row r="78" spans="2:19" s="6" customFormat="1" ht="24" customHeight="1">
      <c r="B78" s="31" t="s">
        <v>157</v>
      </c>
      <c r="C78" s="161" t="s">
        <v>221</v>
      </c>
      <c r="D78" s="73">
        <v>164</v>
      </c>
      <c r="E78" s="57">
        <v>17</v>
      </c>
      <c r="F78" s="51" t="s">
        <v>65</v>
      </c>
      <c r="G78" s="51" t="s">
        <v>66</v>
      </c>
      <c r="H78" s="51" t="s">
        <v>65</v>
      </c>
      <c r="I78" s="73">
        <v>147</v>
      </c>
      <c r="J78" s="73">
        <v>81</v>
      </c>
      <c r="K78" s="73">
        <v>1659</v>
      </c>
      <c r="L78" s="73">
        <v>167</v>
      </c>
      <c r="M78" s="51">
        <v>35</v>
      </c>
      <c r="N78" s="73">
        <v>996</v>
      </c>
      <c r="O78" s="81" t="s">
        <v>66</v>
      </c>
      <c r="P78" s="75">
        <v>842</v>
      </c>
      <c r="Q78" s="71">
        <v>755</v>
      </c>
      <c r="S78" s="84"/>
    </row>
    <row r="79" spans="2:19" s="6" customFormat="1" ht="24" customHeight="1">
      <c r="B79" s="31" t="s">
        <v>222</v>
      </c>
      <c r="C79" s="161" t="s">
        <v>223</v>
      </c>
      <c r="D79" s="73">
        <v>164</v>
      </c>
      <c r="E79" s="57">
        <v>17</v>
      </c>
      <c r="F79" s="51" t="s">
        <v>65</v>
      </c>
      <c r="G79" s="51" t="s">
        <v>66</v>
      </c>
      <c r="H79" s="51" t="s">
        <v>65</v>
      </c>
      <c r="I79" s="73">
        <v>147</v>
      </c>
      <c r="J79" s="73">
        <v>81</v>
      </c>
      <c r="K79" s="73">
        <v>1661</v>
      </c>
      <c r="L79" s="73">
        <v>159</v>
      </c>
      <c r="M79" s="51">
        <v>34</v>
      </c>
      <c r="N79" s="73">
        <v>1000</v>
      </c>
      <c r="O79" s="81" t="s">
        <v>66</v>
      </c>
      <c r="P79" s="75">
        <v>838</v>
      </c>
      <c r="Q79" s="71">
        <v>748</v>
      </c>
      <c r="S79" s="84"/>
    </row>
    <row r="80" spans="2:17" s="6" customFormat="1" ht="6" customHeight="1" thickBot="1">
      <c r="B80" s="32"/>
      <c r="C80" s="168"/>
      <c r="D80" s="68"/>
      <c r="E80" s="78"/>
      <c r="F80" s="67"/>
      <c r="G80" s="67"/>
      <c r="H80" s="67"/>
      <c r="I80" s="68"/>
      <c r="J80" s="68"/>
      <c r="K80" s="68"/>
      <c r="L80" s="68"/>
      <c r="M80" s="67"/>
      <c r="N80" s="68"/>
      <c r="O80" s="82"/>
      <c r="P80" s="79"/>
      <c r="Q80" s="80"/>
    </row>
    <row r="81" spans="2:5" ht="18" customHeight="1">
      <c r="B81" s="83" t="s">
        <v>247</v>
      </c>
      <c r="C81" s="169"/>
      <c r="E81" s="6"/>
    </row>
    <row r="82" spans="2:5" ht="18" customHeight="1">
      <c r="B82" s="83" t="s">
        <v>248</v>
      </c>
      <c r="C82" s="169"/>
      <c r="E82" s="6"/>
    </row>
    <row r="83" spans="2:5" ht="18" customHeight="1">
      <c r="B83" s="83" t="s">
        <v>249</v>
      </c>
      <c r="C83" s="169"/>
      <c r="E83" s="6"/>
    </row>
    <row r="84" spans="2:5" ht="18" customHeight="1">
      <c r="B84" s="83" t="s">
        <v>250</v>
      </c>
      <c r="C84" s="170"/>
      <c r="E84" s="6"/>
    </row>
    <row r="85" spans="2:5" ht="18" customHeight="1">
      <c r="B85" s="83" t="s">
        <v>251</v>
      </c>
      <c r="C85" s="170"/>
      <c r="E85" s="6"/>
    </row>
    <row r="86" spans="2:5" ht="18" customHeight="1">
      <c r="B86" s="35" t="s">
        <v>72</v>
      </c>
      <c r="C86" s="169"/>
      <c r="E86" s="6"/>
    </row>
    <row r="87" spans="2:5" ht="18" customHeight="1">
      <c r="B87" s="66" t="s">
        <v>252</v>
      </c>
      <c r="C87" s="171"/>
      <c r="E87" s="6"/>
    </row>
    <row r="88" spans="3:5" ht="18" customHeight="1">
      <c r="C88" s="1" t="s">
        <v>106</v>
      </c>
      <c r="E88" s="6"/>
    </row>
    <row r="89" spans="2:5" ht="18" customHeight="1">
      <c r="B89" s="83" t="s">
        <v>98</v>
      </c>
      <c r="C89" s="170"/>
      <c r="E89" s="6"/>
    </row>
    <row r="90" spans="2:15" ht="18" customHeight="1">
      <c r="B90" s="52"/>
      <c r="C90" s="173"/>
      <c r="D90" s="53"/>
      <c r="E90" s="53"/>
      <c r="F90" s="54"/>
      <c r="G90" s="55"/>
      <c r="H90" s="56"/>
      <c r="I90" s="53"/>
      <c r="J90" s="53"/>
      <c r="K90" s="53"/>
      <c r="L90" s="53"/>
      <c r="M90" s="54"/>
      <c r="N90" s="53"/>
      <c r="O90" s="53"/>
    </row>
    <row r="91" spans="3:5" ht="16.5" customHeight="1">
      <c r="C91" s="172"/>
      <c r="E91" s="6"/>
    </row>
    <row r="92" spans="3:5" ht="16.5" customHeight="1">
      <c r="C92" s="172"/>
      <c r="E92" s="6"/>
    </row>
    <row r="93" spans="3:5" ht="16.5" customHeight="1">
      <c r="C93" s="172"/>
      <c r="E93" s="6"/>
    </row>
    <row r="94" spans="3:5" ht="16.5" customHeight="1">
      <c r="C94" s="172"/>
      <c r="E94" s="6"/>
    </row>
    <row r="95" spans="3:5" ht="16.5" customHeight="1">
      <c r="C95" s="172"/>
      <c r="E95" s="6"/>
    </row>
    <row r="96" spans="3:5" ht="16.5" customHeight="1">
      <c r="C96" s="172"/>
      <c r="E96" s="6"/>
    </row>
    <row r="97" spans="3:5" ht="16.5" customHeight="1">
      <c r="C97" s="172"/>
      <c r="E97" s="6"/>
    </row>
    <row r="98" spans="3:5" ht="16.5" customHeight="1">
      <c r="C98" s="172"/>
      <c r="E98" s="6"/>
    </row>
    <row r="99" spans="3:5" ht="16.5" customHeight="1">
      <c r="C99" s="172"/>
      <c r="E99" s="6"/>
    </row>
    <row r="100" spans="3:5" ht="16.5" customHeight="1">
      <c r="C100" s="172"/>
      <c r="E100" s="6"/>
    </row>
    <row r="101" spans="3:5" ht="16.5" customHeight="1">
      <c r="C101" s="172"/>
      <c r="E101" s="6"/>
    </row>
    <row r="102" spans="3:5" ht="16.5" customHeight="1">
      <c r="C102" s="172"/>
      <c r="E102" s="6"/>
    </row>
    <row r="103" spans="3:5" ht="16.5" customHeight="1">
      <c r="C103" s="172"/>
      <c r="E103" s="6"/>
    </row>
    <row r="104" spans="3:5" ht="16.5" customHeight="1">
      <c r="C104" s="172"/>
      <c r="E104" s="6"/>
    </row>
    <row r="105" spans="3:5" ht="16.5" customHeight="1">
      <c r="C105" s="172"/>
      <c r="E105" s="6"/>
    </row>
    <row r="106" spans="3:5" ht="16.5" customHeight="1">
      <c r="C106" s="172"/>
      <c r="E106" s="6"/>
    </row>
    <row r="107" spans="3:5" ht="16.5" customHeight="1">
      <c r="C107" s="172"/>
      <c r="E107" s="6"/>
    </row>
    <row r="108" spans="3:5" ht="16.5" customHeight="1">
      <c r="C108" s="172"/>
      <c r="E108" s="6"/>
    </row>
    <row r="109" spans="3:5" ht="16.5" customHeight="1">
      <c r="C109" s="172"/>
      <c r="E109" s="6"/>
    </row>
    <row r="110" spans="3:5" ht="16.5" customHeight="1">
      <c r="C110" s="172"/>
      <c r="E110" s="6"/>
    </row>
    <row r="111" spans="3:5" ht="16.5" customHeight="1">
      <c r="C111" s="172"/>
      <c r="E111" s="6"/>
    </row>
    <row r="112" spans="3:5" ht="16.5" customHeight="1">
      <c r="C112" s="172"/>
      <c r="E112" s="6"/>
    </row>
    <row r="113" spans="3:5" ht="16.5" customHeight="1">
      <c r="C113" s="172"/>
      <c r="E113" s="6"/>
    </row>
    <row r="114" spans="3:5" ht="16.5" customHeight="1">
      <c r="C114" s="172"/>
      <c r="E114" s="6"/>
    </row>
    <row r="115" spans="3:5" ht="16.5" customHeight="1">
      <c r="C115" s="172"/>
      <c r="E115" s="6"/>
    </row>
    <row r="116" spans="3:5" ht="16.5" customHeight="1">
      <c r="C116" s="172"/>
      <c r="E116" s="6"/>
    </row>
    <row r="117" spans="3:5" ht="16.5" customHeight="1">
      <c r="C117" s="172"/>
      <c r="E117" s="6"/>
    </row>
    <row r="118" spans="3:5" ht="16.5" customHeight="1">
      <c r="C118" s="172"/>
      <c r="E118" s="6"/>
    </row>
    <row r="119" spans="3:5" ht="16.5" customHeight="1">
      <c r="C119" s="172"/>
      <c r="E119" s="6"/>
    </row>
    <row r="120" spans="3:5" ht="16.5" customHeight="1">
      <c r="C120" s="172"/>
      <c r="E120" s="6"/>
    </row>
    <row r="121" spans="3:5" ht="16.5" customHeight="1">
      <c r="C121" s="172"/>
      <c r="E121" s="6"/>
    </row>
    <row r="122" spans="3:5" ht="16.5" customHeight="1">
      <c r="C122" s="172"/>
      <c r="E122" s="6"/>
    </row>
    <row r="123" spans="3:5" ht="16.5" customHeight="1">
      <c r="C123" s="172"/>
      <c r="E123" s="6"/>
    </row>
    <row r="124" spans="3:5" ht="16.5" customHeight="1">
      <c r="C124" s="172"/>
      <c r="E124" s="6"/>
    </row>
    <row r="125" spans="3:5" ht="16.5" customHeight="1">
      <c r="C125" s="172"/>
      <c r="E125" s="6"/>
    </row>
    <row r="126" spans="3:5" ht="16.5" customHeight="1">
      <c r="C126" s="172"/>
      <c r="E126" s="6"/>
    </row>
    <row r="127" spans="3:5" ht="16.5" customHeight="1">
      <c r="C127" s="172"/>
      <c r="E127" s="6"/>
    </row>
    <row r="128" spans="3:5" ht="16.5" customHeight="1">
      <c r="C128" s="172"/>
      <c r="E128" s="6"/>
    </row>
    <row r="129" spans="3:5" ht="16.5" customHeight="1">
      <c r="C129" s="172"/>
      <c r="E129" s="6"/>
    </row>
    <row r="130" spans="3:5" ht="16.5" customHeight="1">
      <c r="C130" s="172"/>
      <c r="E130" s="6"/>
    </row>
    <row r="131" spans="3:5" ht="16.5" customHeight="1">
      <c r="C131" s="172"/>
      <c r="E131" s="6"/>
    </row>
    <row r="132" spans="3:5" ht="16.5" customHeight="1">
      <c r="C132" s="172"/>
      <c r="E132" s="6"/>
    </row>
    <row r="133" spans="3:5" ht="16.5" customHeight="1">
      <c r="C133" s="172"/>
      <c r="E133" s="6"/>
    </row>
    <row r="134" spans="3:5" ht="16.5" customHeight="1">
      <c r="C134" s="172"/>
      <c r="E134" s="6"/>
    </row>
    <row r="135" spans="3:5" ht="16.5" customHeight="1">
      <c r="C135" s="172"/>
      <c r="E135" s="6"/>
    </row>
    <row r="136" ht="16.5" customHeight="1">
      <c r="E136" s="6"/>
    </row>
    <row r="137" ht="16.5" customHeight="1">
      <c r="E137" s="6"/>
    </row>
    <row r="138" ht="16.5" customHeight="1">
      <c r="E138" s="6"/>
    </row>
    <row r="139" ht="16.5" customHeight="1">
      <c r="E139" s="6"/>
    </row>
    <row r="140" ht="16.5" customHeight="1">
      <c r="E140" s="6"/>
    </row>
    <row r="141" ht="16.5" customHeight="1">
      <c r="E141" s="6"/>
    </row>
    <row r="142" ht="16.5" customHeight="1">
      <c r="E142" s="6"/>
    </row>
    <row r="143" ht="16.5" customHeight="1">
      <c r="E143" s="6"/>
    </row>
    <row r="144" ht="16.5" customHeight="1">
      <c r="E144" s="6"/>
    </row>
    <row r="145" ht="16.5" customHeight="1">
      <c r="E145" s="6"/>
    </row>
    <row r="146" ht="16.5" customHeight="1">
      <c r="E146" s="6"/>
    </row>
    <row r="147" ht="16.5" customHeight="1">
      <c r="E147" s="6"/>
    </row>
    <row r="148" ht="16.5" customHeight="1">
      <c r="E148" s="6"/>
    </row>
    <row r="149" ht="16.5" customHeight="1">
      <c r="E149" s="6"/>
    </row>
    <row r="150" ht="16.5" customHeight="1">
      <c r="E150" s="6"/>
    </row>
    <row r="151" ht="16.5" customHeight="1">
      <c r="E151" s="6"/>
    </row>
    <row r="152" ht="16.5" customHeight="1">
      <c r="E152" s="6"/>
    </row>
  </sheetData>
  <sheetProtection/>
  <mergeCells count="14">
    <mergeCell ref="F48:F51"/>
    <mergeCell ref="G48:G51"/>
    <mergeCell ref="H48:H51"/>
    <mergeCell ref="I48:I51"/>
    <mergeCell ref="J48:J51"/>
    <mergeCell ref="M48:M51"/>
    <mergeCell ref="M4:M7"/>
    <mergeCell ref="J4:J7"/>
    <mergeCell ref="E48:E51"/>
    <mergeCell ref="E4:E7"/>
    <mergeCell ref="F4:F7"/>
    <mergeCell ref="G4:G7"/>
    <mergeCell ref="H4:H7"/>
    <mergeCell ref="I4:I7"/>
  </mergeCells>
  <printOptions/>
  <pageMargins left="0.5118110236220472" right="0.5118110236220472" top="0.5511811023622047" bottom="0.3937007874015748" header="0.5118110236220472" footer="0.5118110236220472"/>
  <pageSetup firstPageNumber="160" useFirstPageNumber="1" fitToHeight="0" fitToWidth="1" horizontalDpi="300" verticalDpi="300" orientation="portrait" paperSize="9" scale="60" r:id="rId1"/>
  <rowBreaks count="1" manualBreakCount="1">
    <brk id="4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43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8" customHeight="1"/>
  <cols>
    <col min="1" max="1" width="2.59765625" style="391" customWidth="1"/>
    <col min="2" max="2" width="3.5" style="391" customWidth="1"/>
    <col min="3" max="3" width="35.5" style="391" customWidth="1"/>
    <col min="4" max="7" width="10.59765625" style="391" customWidth="1"/>
    <col min="8" max="8" width="3.19921875" style="391" customWidth="1"/>
    <col min="9" max="16384" width="10.59765625" style="391" customWidth="1"/>
  </cols>
  <sheetData>
    <row r="1" spans="1:7" ht="18" customHeight="1">
      <c r="A1" s="4"/>
      <c r="B1" s="390" t="s">
        <v>505</v>
      </c>
      <c r="D1" s="392"/>
      <c r="E1" s="392"/>
      <c r="F1" s="392"/>
      <c r="G1" s="392"/>
    </row>
    <row r="2" spans="3:8" s="393" customFormat="1" ht="18" customHeight="1" thickBot="1">
      <c r="C2" s="394"/>
      <c r="D2" s="394"/>
      <c r="E2" s="622" t="s">
        <v>506</v>
      </c>
      <c r="F2" s="622"/>
      <c r="G2" s="622"/>
      <c r="H2" s="395"/>
    </row>
    <row r="3" spans="2:7" ht="18" customHeight="1">
      <c r="B3" s="396"/>
      <c r="C3" s="397"/>
      <c r="D3" s="398"/>
      <c r="E3" s="399"/>
      <c r="F3" s="400"/>
      <c r="G3" s="401" t="s">
        <v>507</v>
      </c>
    </row>
    <row r="4" spans="2:7" ht="18" customHeight="1">
      <c r="B4" s="402"/>
      <c r="C4" s="403"/>
      <c r="D4" s="623" t="s">
        <v>508</v>
      </c>
      <c r="E4" s="624"/>
      <c r="F4" s="625"/>
      <c r="G4" s="404"/>
    </row>
    <row r="5" spans="2:7" ht="18" customHeight="1">
      <c r="B5" s="402"/>
      <c r="C5" s="403"/>
      <c r="D5" s="405"/>
      <c r="E5" s="406"/>
      <c r="F5" s="407"/>
      <c r="G5" s="408"/>
    </row>
    <row r="6" spans="2:7" ht="18" customHeight="1">
      <c r="B6" s="409"/>
      <c r="C6" s="410"/>
      <c r="D6" s="411" t="s">
        <v>474</v>
      </c>
      <c r="E6" s="412" t="s">
        <v>105</v>
      </c>
      <c r="F6" s="413" t="s">
        <v>2</v>
      </c>
      <c r="G6" s="414" t="s">
        <v>509</v>
      </c>
    </row>
    <row r="7" spans="2:8" ht="18" customHeight="1">
      <c r="B7" s="626" t="s">
        <v>510</v>
      </c>
      <c r="C7" s="627"/>
      <c r="D7" s="415">
        <f>SUM(E7:F7)</f>
        <v>28615</v>
      </c>
      <c r="E7" s="416">
        <f>SUM(E9,E18,E27,E32:E39)</f>
        <v>4936</v>
      </c>
      <c r="F7" s="417">
        <f>SUM(F9,F18,F27,F32:F39)</f>
        <v>23679</v>
      </c>
      <c r="G7" s="418">
        <f>SUM(G9,G18,G27,G32:G39)</f>
        <v>2305</v>
      </c>
      <c r="H7" s="419"/>
    </row>
    <row r="8" spans="2:7" ht="18" customHeight="1">
      <c r="B8" s="420"/>
      <c r="C8" s="421"/>
      <c r="D8" s="422"/>
      <c r="E8" s="423"/>
      <c r="F8" s="424"/>
      <c r="G8" s="425"/>
    </row>
    <row r="9" spans="2:7" ht="18" customHeight="1">
      <c r="B9" s="628" t="s">
        <v>511</v>
      </c>
      <c r="C9" s="629"/>
      <c r="D9" s="415">
        <f aca="true" t="shared" si="0" ref="D9:D16">SUM(E9:F9)</f>
        <v>3594</v>
      </c>
      <c r="E9" s="426">
        <f>SUM(E10:E16)</f>
        <v>0</v>
      </c>
      <c r="F9" s="427">
        <f>SUM(F10:F16)</f>
        <v>3594</v>
      </c>
      <c r="G9" s="428">
        <f>SUM(G10:G16)</f>
        <v>22</v>
      </c>
    </row>
    <row r="10" spans="2:7" ht="18" customHeight="1">
      <c r="B10" s="420"/>
      <c r="C10" s="376" t="s">
        <v>477</v>
      </c>
      <c r="D10" s="415">
        <f t="shared" si="0"/>
        <v>1230</v>
      </c>
      <c r="E10" s="426">
        <v>0</v>
      </c>
      <c r="F10" s="429">
        <v>1230</v>
      </c>
      <c r="G10" s="430">
        <v>0</v>
      </c>
    </row>
    <row r="11" spans="2:7" ht="18" customHeight="1">
      <c r="B11" s="420"/>
      <c r="C11" s="376" t="s">
        <v>154</v>
      </c>
      <c r="D11" s="415">
        <f t="shared" si="0"/>
        <v>1007</v>
      </c>
      <c r="E11" s="426">
        <v>0</v>
      </c>
      <c r="F11" s="429">
        <v>1007</v>
      </c>
      <c r="G11" s="430">
        <v>0</v>
      </c>
    </row>
    <row r="12" spans="2:7" ht="18" customHeight="1">
      <c r="B12" s="420"/>
      <c r="C12" s="376" t="s">
        <v>118</v>
      </c>
      <c r="D12" s="415">
        <f t="shared" si="0"/>
        <v>849</v>
      </c>
      <c r="E12" s="426">
        <v>0</v>
      </c>
      <c r="F12" s="429">
        <v>849</v>
      </c>
      <c r="G12" s="430">
        <v>0</v>
      </c>
    </row>
    <row r="13" spans="2:7" ht="18" customHeight="1">
      <c r="B13" s="420"/>
      <c r="C13" s="376" t="s">
        <v>478</v>
      </c>
      <c r="D13" s="415">
        <f t="shared" si="0"/>
        <v>508</v>
      </c>
      <c r="E13" s="426">
        <v>0</v>
      </c>
      <c r="F13" s="429">
        <v>508</v>
      </c>
      <c r="G13" s="430">
        <v>0</v>
      </c>
    </row>
    <row r="14" spans="2:7" ht="18" customHeight="1">
      <c r="B14" s="420"/>
      <c r="C14" s="376" t="s">
        <v>479</v>
      </c>
      <c r="D14" s="415">
        <f t="shared" si="0"/>
        <v>0</v>
      </c>
      <c r="E14" s="426">
        <v>0</v>
      </c>
      <c r="F14" s="431">
        <v>0</v>
      </c>
      <c r="G14" s="430">
        <v>0</v>
      </c>
    </row>
    <row r="15" spans="2:7" ht="18" customHeight="1">
      <c r="B15" s="420"/>
      <c r="C15" s="376" t="s">
        <v>480</v>
      </c>
      <c r="D15" s="415">
        <f t="shared" si="0"/>
        <v>0</v>
      </c>
      <c r="E15" s="426">
        <v>0</v>
      </c>
      <c r="F15" s="431">
        <v>0</v>
      </c>
      <c r="G15" s="430">
        <v>0</v>
      </c>
    </row>
    <row r="16" spans="2:7" ht="18" customHeight="1">
      <c r="B16" s="420"/>
      <c r="C16" s="376" t="s">
        <v>512</v>
      </c>
      <c r="D16" s="415">
        <f t="shared" si="0"/>
        <v>0</v>
      </c>
      <c r="E16" s="426">
        <v>0</v>
      </c>
      <c r="F16" s="431">
        <v>0</v>
      </c>
      <c r="G16" s="430">
        <v>22</v>
      </c>
    </row>
    <row r="17" spans="2:7" ht="18" customHeight="1">
      <c r="B17" s="420"/>
      <c r="C17" s="421"/>
      <c r="D17" s="422"/>
      <c r="E17" s="423"/>
      <c r="F17" s="424"/>
      <c r="G17" s="425"/>
    </row>
    <row r="18" spans="2:7" ht="18" customHeight="1">
      <c r="B18" s="612" t="s">
        <v>513</v>
      </c>
      <c r="C18" s="619"/>
      <c r="D18" s="415">
        <f aca="true" t="shared" si="1" ref="D18:D25">SUM(E18:F18)</f>
        <v>3662</v>
      </c>
      <c r="E18" s="432">
        <f>SUM(E19:E25)</f>
        <v>252</v>
      </c>
      <c r="F18" s="433">
        <f>SUM(F19:F25)</f>
        <v>3410</v>
      </c>
      <c r="G18" s="434">
        <f>SUM(G19:G25)</f>
        <v>42</v>
      </c>
    </row>
    <row r="19" spans="2:7" ht="18" customHeight="1">
      <c r="B19" s="420"/>
      <c r="C19" s="376" t="s">
        <v>514</v>
      </c>
      <c r="D19" s="415">
        <f t="shared" si="1"/>
        <v>0</v>
      </c>
      <c r="E19" s="432">
        <v>0</v>
      </c>
      <c r="F19" s="431">
        <v>0</v>
      </c>
      <c r="G19" s="435">
        <v>0</v>
      </c>
    </row>
    <row r="20" spans="2:7" ht="18" customHeight="1">
      <c r="B20" s="420"/>
      <c r="C20" s="376" t="s">
        <v>515</v>
      </c>
      <c r="D20" s="415">
        <f t="shared" si="1"/>
        <v>1749</v>
      </c>
      <c r="E20" s="426">
        <v>0</v>
      </c>
      <c r="F20" s="429">
        <v>1749</v>
      </c>
      <c r="G20" s="435">
        <v>42</v>
      </c>
    </row>
    <row r="21" spans="2:7" ht="18" customHeight="1">
      <c r="B21" s="420"/>
      <c r="C21" s="376" t="s">
        <v>485</v>
      </c>
      <c r="D21" s="415">
        <f t="shared" si="1"/>
        <v>652</v>
      </c>
      <c r="E21" s="426">
        <v>252</v>
      </c>
      <c r="F21" s="429">
        <v>400</v>
      </c>
      <c r="G21" s="430">
        <v>0</v>
      </c>
    </row>
    <row r="22" spans="2:7" ht="18" customHeight="1">
      <c r="B22" s="420"/>
      <c r="C22" s="376" t="s">
        <v>516</v>
      </c>
      <c r="D22" s="415">
        <f t="shared" si="1"/>
        <v>583</v>
      </c>
      <c r="E22" s="426">
        <v>0</v>
      </c>
      <c r="F22" s="429">
        <v>583</v>
      </c>
      <c r="G22" s="430">
        <v>0</v>
      </c>
    </row>
    <row r="23" spans="2:7" ht="18" customHeight="1">
      <c r="B23" s="420"/>
      <c r="C23" s="376" t="s">
        <v>517</v>
      </c>
      <c r="D23" s="415">
        <f t="shared" si="1"/>
        <v>678</v>
      </c>
      <c r="E23" s="426">
        <v>0</v>
      </c>
      <c r="F23" s="429">
        <v>678</v>
      </c>
      <c r="G23" s="430">
        <v>0</v>
      </c>
    </row>
    <row r="24" spans="2:7" ht="18" customHeight="1">
      <c r="B24" s="420"/>
      <c r="C24" s="376" t="s">
        <v>518</v>
      </c>
      <c r="D24" s="415">
        <f t="shared" si="1"/>
        <v>0</v>
      </c>
      <c r="E24" s="426">
        <v>0</v>
      </c>
      <c r="F24" s="431">
        <v>0</v>
      </c>
      <c r="G24" s="430">
        <v>0</v>
      </c>
    </row>
    <row r="25" spans="2:7" ht="18" customHeight="1">
      <c r="B25" s="420"/>
      <c r="C25" s="376" t="s">
        <v>489</v>
      </c>
      <c r="D25" s="415">
        <f t="shared" si="1"/>
        <v>0</v>
      </c>
      <c r="E25" s="426">
        <v>0</v>
      </c>
      <c r="F25" s="431">
        <v>0</v>
      </c>
      <c r="G25" s="435">
        <v>0</v>
      </c>
    </row>
    <row r="26" spans="2:7" ht="18" customHeight="1">
      <c r="B26" s="420"/>
      <c r="C26" s="421"/>
      <c r="D26" s="422"/>
      <c r="E26" s="436"/>
      <c r="F26" s="424"/>
      <c r="G26" s="425"/>
    </row>
    <row r="27" spans="2:7" ht="18" customHeight="1">
      <c r="B27" s="612" t="s">
        <v>519</v>
      </c>
      <c r="C27" s="619"/>
      <c r="D27" s="437">
        <f>SUM(D28:D30)</f>
        <v>0</v>
      </c>
      <c r="E27" s="426">
        <f>SUM(E28:E30)</f>
        <v>0</v>
      </c>
      <c r="F27" s="431">
        <f>SUM(F28:F30)</f>
        <v>0</v>
      </c>
      <c r="G27" s="435">
        <f>SUM(G28:G30)</f>
        <v>0</v>
      </c>
    </row>
    <row r="28" spans="2:7" ht="18" customHeight="1">
      <c r="B28" s="420"/>
      <c r="C28" s="376" t="s">
        <v>520</v>
      </c>
      <c r="D28" s="437">
        <f>SUM(E28:F28)</f>
        <v>0</v>
      </c>
      <c r="E28" s="426">
        <v>0</v>
      </c>
      <c r="F28" s="431">
        <v>0</v>
      </c>
      <c r="G28" s="435">
        <v>0</v>
      </c>
    </row>
    <row r="29" spans="2:7" ht="18" customHeight="1">
      <c r="B29" s="420"/>
      <c r="C29" s="376" t="s">
        <v>521</v>
      </c>
      <c r="D29" s="437">
        <f>SUM(E29:F29)</f>
        <v>0</v>
      </c>
      <c r="E29" s="426">
        <v>0</v>
      </c>
      <c r="F29" s="431">
        <v>0</v>
      </c>
      <c r="G29" s="435">
        <v>0</v>
      </c>
    </row>
    <row r="30" spans="2:7" ht="18" customHeight="1">
      <c r="B30" s="420"/>
      <c r="C30" s="376" t="s">
        <v>522</v>
      </c>
      <c r="D30" s="437">
        <f>SUM(E30:F30)</f>
        <v>0</v>
      </c>
      <c r="E30" s="426">
        <v>0</v>
      </c>
      <c r="F30" s="431">
        <v>0</v>
      </c>
      <c r="G30" s="435">
        <v>0</v>
      </c>
    </row>
    <row r="31" spans="2:7" ht="18" customHeight="1">
      <c r="B31" s="420"/>
      <c r="C31" s="421"/>
      <c r="D31" s="422"/>
      <c r="E31" s="423"/>
      <c r="F31" s="424"/>
      <c r="G31" s="425"/>
    </row>
    <row r="32" spans="2:7" ht="18" customHeight="1">
      <c r="B32" s="612" t="s">
        <v>523</v>
      </c>
      <c r="C32" s="619"/>
      <c r="D32" s="415">
        <f aca="true" t="shared" si="2" ref="D32:D39">SUM(E32:F32)</f>
        <v>3287</v>
      </c>
      <c r="E32" s="432">
        <v>1394</v>
      </c>
      <c r="F32" s="429">
        <v>1893</v>
      </c>
      <c r="G32" s="430">
        <v>0</v>
      </c>
    </row>
    <row r="33" spans="2:7" ht="18" customHeight="1">
      <c r="B33" s="612" t="s">
        <v>524</v>
      </c>
      <c r="C33" s="619"/>
      <c r="D33" s="415">
        <f t="shared" si="2"/>
        <v>11579</v>
      </c>
      <c r="E33" s="432">
        <v>2181</v>
      </c>
      <c r="F33" s="429">
        <v>9398</v>
      </c>
      <c r="G33" s="430">
        <v>1946</v>
      </c>
    </row>
    <row r="34" spans="2:7" ht="18" customHeight="1">
      <c r="B34" s="612" t="s">
        <v>496</v>
      </c>
      <c r="C34" s="619"/>
      <c r="D34" s="415">
        <f t="shared" si="2"/>
        <v>1931</v>
      </c>
      <c r="E34" s="426">
        <v>0</v>
      </c>
      <c r="F34" s="429">
        <v>1931</v>
      </c>
      <c r="G34" s="430">
        <v>0</v>
      </c>
    </row>
    <row r="35" spans="2:7" ht="18" customHeight="1">
      <c r="B35" s="612" t="s">
        <v>497</v>
      </c>
      <c r="C35" s="619"/>
      <c r="D35" s="415">
        <f t="shared" si="2"/>
        <v>593</v>
      </c>
      <c r="E35" s="426">
        <v>0</v>
      </c>
      <c r="F35" s="429">
        <v>593</v>
      </c>
      <c r="G35" s="430">
        <v>0</v>
      </c>
    </row>
    <row r="36" spans="2:7" ht="18" customHeight="1">
      <c r="B36" s="612" t="s">
        <v>498</v>
      </c>
      <c r="C36" s="619"/>
      <c r="D36" s="415">
        <f t="shared" si="2"/>
        <v>963</v>
      </c>
      <c r="E36" s="426">
        <v>0</v>
      </c>
      <c r="F36" s="429">
        <v>963</v>
      </c>
      <c r="G36" s="430">
        <v>0</v>
      </c>
    </row>
    <row r="37" spans="2:7" ht="18" customHeight="1">
      <c r="B37" s="612" t="s">
        <v>525</v>
      </c>
      <c r="C37" s="619"/>
      <c r="D37" s="415">
        <f t="shared" si="2"/>
        <v>143</v>
      </c>
      <c r="E37" s="426">
        <v>0</v>
      </c>
      <c r="F37" s="429">
        <v>143</v>
      </c>
      <c r="G37" s="430">
        <v>0</v>
      </c>
    </row>
    <row r="38" spans="2:7" ht="18" customHeight="1">
      <c r="B38" s="612" t="s">
        <v>526</v>
      </c>
      <c r="C38" s="619"/>
      <c r="D38" s="415">
        <f t="shared" si="2"/>
        <v>2711</v>
      </c>
      <c r="E38" s="426">
        <v>1109</v>
      </c>
      <c r="F38" s="429">
        <v>1602</v>
      </c>
      <c r="G38" s="430">
        <v>10</v>
      </c>
    </row>
    <row r="39" spans="2:7" ht="18" customHeight="1">
      <c r="B39" s="612" t="s">
        <v>527</v>
      </c>
      <c r="C39" s="619"/>
      <c r="D39" s="415">
        <f t="shared" si="2"/>
        <v>152</v>
      </c>
      <c r="E39" s="432">
        <v>0</v>
      </c>
      <c r="F39" s="429">
        <v>152</v>
      </c>
      <c r="G39" s="430">
        <v>285</v>
      </c>
    </row>
    <row r="40" spans="2:7" ht="18" customHeight="1">
      <c r="B40" s="438"/>
      <c r="C40" s="439"/>
      <c r="D40" s="422"/>
      <c r="E40" s="423"/>
      <c r="F40" s="424"/>
      <c r="G40" s="425"/>
    </row>
    <row r="41" spans="2:7" ht="18" customHeight="1" thickBot="1">
      <c r="B41" s="620" t="s">
        <v>528</v>
      </c>
      <c r="C41" s="621"/>
      <c r="D41" s="440">
        <f>SUM(E41:F41)</f>
        <v>2780</v>
      </c>
      <c r="E41" s="441">
        <v>0</v>
      </c>
      <c r="F41" s="442">
        <v>2780</v>
      </c>
      <c r="G41" s="443" t="s">
        <v>529</v>
      </c>
    </row>
    <row r="42" spans="2:7" ht="18" customHeight="1">
      <c r="B42" s="444" t="s">
        <v>504</v>
      </c>
      <c r="C42" s="445"/>
      <c r="D42" s="446"/>
      <c r="E42" s="446"/>
      <c r="F42" s="446"/>
      <c r="G42" s="446"/>
    </row>
    <row r="43" ht="18" customHeight="1">
      <c r="C43" s="4"/>
    </row>
  </sheetData>
  <sheetProtection/>
  <mergeCells count="15">
    <mergeCell ref="E2:G2"/>
    <mergeCell ref="D4:F4"/>
    <mergeCell ref="B7:C7"/>
    <mergeCell ref="B9:C9"/>
    <mergeCell ref="B18:C18"/>
    <mergeCell ref="B27:C27"/>
    <mergeCell ref="B38:C38"/>
    <mergeCell ref="B39:C39"/>
    <mergeCell ref="B41:C41"/>
    <mergeCell ref="B32:C32"/>
    <mergeCell ref="B33:C33"/>
    <mergeCell ref="B34:C34"/>
    <mergeCell ref="B35:C35"/>
    <mergeCell ref="B36:C36"/>
    <mergeCell ref="B37:C37"/>
  </mergeCells>
  <printOptions/>
  <pageMargins left="0.5118110236220472" right="0.5118110236220472" top="0.5511811023622047" bottom="0.3937007874015748" header="0.5118110236220472" footer="0.5118110236220472"/>
  <pageSetup firstPageNumber="169" useFirstPageNumber="1"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0.59765625" defaultRowHeight="15"/>
  <cols>
    <col min="1" max="1" width="2.59765625" style="448" customWidth="1"/>
    <col min="2" max="2" width="10.8984375" style="448" customWidth="1"/>
    <col min="3" max="3" width="12.09765625" style="448" customWidth="1"/>
    <col min="4" max="4" width="8.59765625" style="448" customWidth="1"/>
    <col min="5" max="7" width="7.3984375" style="449" customWidth="1"/>
    <col min="8" max="8" width="10.69921875" style="449" customWidth="1"/>
    <col min="9" max="9" width="9.59765625" style="449" bestFit="1" customWidth="1"/>
    <col min="10" max="10" width="10.69921875" style="449" customWidth="1"/>
    <col min="11" max="11" width="8.3984375" style="449" customWidth="1"/>
    <col min="12" max="12" width="11.5" style="449" customWidth="1"/>
    <col min="13" max="13" width="9.09765625" style="449" customWidth="1"/>
    <col min="14" max="14" width="7.3984375" style="449" customWidth="1"/>
    <col min="15" max="15" width="8" style="449" customWidth="1"/>
    <col min="16" max="16" width="11.5" style="449" customWidth="1"/>
    <col min="17" max="17" width="9.5" style="449" customWidth="1"/>
    <col min="18" max="18" width="9.19921875" style="449" customWidth="1"/>
    <col min="19" max="19" width="9" style="449" customWidth="1"/>
    <col min="20" max="20" width="8.69921875" style="449" customWidth="1"/>
    <col min="21" max="21" width="2.59765625" style="448" customWidth="1"/>
    <col min="22" max="16384" width="10.59765625" style="448" customWidth="1"/>
  </cols>
  <sheetData>
    <row r="1" spans="2:3" ht="24.75" customHeight="1">
      <c r="B1" s="447" t="s">
        <v>530</v>
      </c>
      <c r="C1" s="447"/>
    </row>
    <row r="2" spans="4:20" ht="24.75" customHeight="1" thickBot="1">
      <c r="D2" s="450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652" t="s">
        <v>531</v>
      </c>
      <c r="Q2" s="652"/>
      <c r="R2" s="652"/>
      <c r="S2" s="652"/>
      <c r="T2" s="652"/>
    </row>
    <row r="3" spans="2:20" ht="24.75" customHeight="1">
      <c r="B3" s="452"/>
      <c r="C3" s="453"/>
      <c r="D3" s="454"/>
      <c r="E3" s="455"/>
      <c r="F3" s="653" t="s">
        <v>532</v>
      </c>
      <c r="G3" s="653"/>
      <c r="H3" s="653"/>
      <c r="I3" s="653"/>
      <c r="J3" s="653"/>
      <c r="K3" s="457"/>
      <c r="L3" s="458"/>
      <c r="M3" s="653" t="s">
        <v>533</v>
      </c>
      <c r="N3" s="653"/>
      <c r="O3" s="653"/>
      <c r="P3" s="653"/>
      <c r="Q3" s="653"/>
      <c r="R3" s="653"/>
      <c r="S3" s="456"/>
      <c r="T3" s="459"/>
    </row>
    <row r="4" spans="2:20" ht="24.75" customHeight="1">
      <c r="B4" s="636" t="s">
        <v>534</v>
      </c>
      <c r="C4" s="637"/>
      <c r="D4" s="638"/>
      <c r="E4" s="654" t="s">
        <v>535</v>
      </c>
      <c r="F4" s="655"/>
      <c r="G4" s="655"/>
      <c r="H4" s="656"/>
      <c r="I4" s="645" t="s">
        <v>536</v>
      </c>
      <c r="J4" s="462"/>
      <c r="K4" s="642" t="s">
        <v>537</v>
      </c>
      <c r="L4" s="655" t="s">
        <v>538</v>
      </c>
      <c r="M4" s="655"/>
      <c r="N4" s="655"/>
      <c r="O4" s="655"/>
      <c r="P4" s="655"/>
      <c r="Q4" s="656"/>
      <c r="R4" s="645" t="s">
        <v>536</v>
      </c>
      <c r="S4" s="463"/>
      <c r="T4" s="659" t="s">
        <v>537</v>
      </c>
    </row>
    <row r="5" spans="2:20" ht="24.75" customHeight="1">
      <c r="B5" s="464"/>
      <c r="C5" s="450"/>
      <c r="D5" s="465"/>
      <c r="E5" s="466" t="s">
        <v>63</v>
      </c>
      <c r="F5" s="642" t="s">
        <v>539</v>
      </c>
      <c r="G5" s="642" t="s">
        <v>540</v>
      </c>
      <c r="H5" s="649" t="s">
        <v>541</v>
      </c>
      <c r="I5" s="657"/>
      <c r="J5" s="649" t="s">
        <v>542</v>
      </c>
      <c r="K5" s="643"/>
      <c r="L5" s="467"/>
      <c r="M5" s="642" t="s">
        <v>543</v>
      </c>
      <c r="N5" s="642" t="s">
        <v>544</v>
      </c>
      <c r="O5" s="642" t="s">
        <v>545</v>
      </c>
      <c r="P5" s="645" t="s">
        <v>546</v>
      </c>
      <c r="Q5" s="645" t="s">
        <v>547</v>
      </c>
      <c r="R5" s="643"/>
      <c r="S5" s="646" t="s">
        <v>548</v>
      </c>
      <c r="T5" s="660"/>
    </row>
    <row r="6" spans="2:20" ht="24.75" customHeight="1">
      <c r="B6" s="636" t="s">
        <v>549</v>
      </c>
      <c r="C6" s="637"/>
      <c r="D6" s="638"/>
      <c r="E6" s="466" t="s">
        <v>78</v>
      </c>
      <c r="F6" s="643"/>
      <c r="G6" s="643"/>
      <c r="H6" s="650"/>
      <c r="I6" s="657"/>
      <c r="J6" s="650"/>
      <c r="K6" s="643"/>
      <c r="L6" s="467" t="s">
        <v>78</v>
      </c>
      <c r="M6" s="643"/>
      <c r="N6" s="643"/>
      <c r="O6" s="643"/>
      <c r="P6" s="643"/>
      <c r="Q6" s="643"/>
      <c r="R6" s="643"/>
      <c r="S6" s="643"/>
      <c r="T6" s="660"/>
    </row>
    <row r="7" spans="2:20" ht="24.75" customHeight="1">
      <c r="B7" s="464"/>
      <c r="C7" s="450"/>
      <c r="D7" s="465"/>
      <c r="E7" s="468"/>
      <c r="F7" s="644"/>
      <c r="G7" s="644" t="s">
        <v>550</v>
      </c>
      <c r="H7" s="651"/>
      <c r="I7" s="658"/>
      <c r="J7" s="651"/>
      <c r="K7" s="644"/>
      <c r="L7" s="469"/>
      <c r="M7" s="644"/>
      <c r="N7" s="644" t="s">
        <v>550</v>
      </c>
      <c r="O7" s="644" t="s">
        <v>551</v>
      </c>
      <c r="P7" s="644" t="s">
        <v>550</v>
      </c>
      <c r="Q7" s="644" t="s">
        <v>550</v>
      </c>
      <c r="R7" s="644"/>
      <c r="S7" s="644"/>
      <c r="T7" s="661"/>
    </row>
    <row r="8" spans="2:20" s="474" customFormat="1" ht="24.75" customHeight="1">
      <c r="B8" s="647" t="s">
        <v>552</v>
      </c>
      <c r="C8" s="648"/>
      <c r="D8" s="648"/>
      <c r="E8" s="470">
        <v>8442</v>
      </c>
      <c r="F8" s="471">
        <v>1062</v>
      </c>
      <c r="G8" s="472">
        <v>7380</v>
      </c>
      <c r="H8" s="472">
        <v>3827</v>
      </c>
      <c r="I8" s="472">
        <v>101529</v>
      </c>
      <c r="J8" s="472">
        <v>979</v>
      </c>
      <c r="K8" s="472">
        <v>68940</v>
      </c>
      <c r="L8" s="472">
        <f>SUM(M8:Q8)</f>
        <v>1561005</v>
      </c>
      <c r="M8" s="472">
        <v>334258</v>
      </c>
      <c r="N8" s="472">
        <v>1841</v>
      </c>
      <c r="O8" s="472">
        <v>5347</v>
      </c>
      <c r="P8" s="472">
        <v>328161</v>
      </c>
      <c r="Q8" s="472">
        <v>891398</v>
      </c>
      <c r="R8" s="472">
        <v>103451</v>
      </c>
      <c r="S8" s="472">
        <v>9906</v>
      </c>
      <c r="T8" s="473">
        <v>69</v>
      </c>
    </row>
    <row r="9" spans="2:20" ht="24.75" customHeight="1">
      <c r="B9" s="464"/>
      <c r="C9" s="450"/>
      <c r="D9" s="465"/>
      <c r="E9" s="475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3"/>
    </row>
    <row r="10" spans="2:20" ht="24.75" customHeight="1">
      <c r="B10" s="636" t="s">
        <v>553</v>
      </c>
      <c r="C10" s="637"/>
      <c r="D10" s="638"/>
      <c r="E10" s="476">
        <f>SUM(E12:E16)</f>
        <v>164</v>
      </c>
      <c r="F10" s="476">
        <f aca="true" t="shared" si="0" ref="F10:T10">SUM(F12:F16)</f>
        <v>17</v>
      </c>
      <c r="G10" s="476">
        <f t="shared" si="0"/>
        <v>147</v>
      </c>
      <c r="H10" s="476">
        <f t="shared" si="0"/>
        <v>81</v>
      </c>
      <c r="I10" s="476">
        <f>SUM(I12:I16)</f>
        <v>1661</v>
      </c>
      <c r="J10" s="476">
        <f t="shared" si="0"/>
        <v>34</v>
      </c>
      <c r="K10" s="476">
        <f t="shared" si="0"/>
        <v>1000</v>
      </c>
      <c r="L10" s="476">
        <f t="shared" si="0"/>
        <v>28615</v>
      </c>
      <c r="M10" s="476">
        <f t="shared" si="0"/>
        <v>5513</v>
      </c>
      <c r="N10" s="476">
        <f t="shared" si="0"/>
        <v>26</v>
      </c>
      <c r="O10" s="476">
        <f t="shared" si="0"/>
        <v>136</v>
      </c>
      <c r="P10" s="476">
        <f t="shared" si="0"/>
        <v>4715</v>
      </c>
      <c r="Q10" s="476">
        <f t="shared" si="0"/>
        <v>18225</v>
      </c>
      <c r="R10" s="476">
        <f t="shared" si="0"/>
        <v>2305</v>
      </c>
      <c r="S10" s="476">
        <f t="shared" si="0"/>
        <v>388</v>
      </c>
      <c r="T10" s="477">
        <f t="shared" si="0"/>
        <v>0</v>
      </c>
    </row>
    <row r="11" spans="2:20" ht="24.75" customHeight="1">
      <c r="B11" s="464"/>
      <c r="C11" s="450"/>
      <c r="D11" s="460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7"/>
    </row>
    <row r="12" spans="2:20" ht="24.75" customHeight="1">
      <c r="B12" s="639" t="s">
        <v>554</v>
      </c>
      <c r="C12" s="640"/>
      <c r="D12" s="641"/>
      <c r="E12" s="478">
        <f aca="true" t="shared" si="1" ref="E12:T13">SUM(E18,E20)</f>
        <v>78</v>
      </c>
      <c r="F12" s="478">
        <f>SUM(F18,F20)</f>
        <v>7</v>
      </c>
      <c r="G12" s="478">
        <f t="shared" si="1"/>
        <v>71</v>
      </c>
      <c r="H12" s="478">
        <f t="shared" si="1"/>
        <v>30</v>
      </c>
      <c r="I12" s="478">
        <f t="shared" si="1"/>
        <v>870</v>
      </c>
      <c r="J12" s="478">
        <f t="shared" si="1"/>
        <v>18</v>
      </c>
      <c r="K12" s="478">
        <f t="shared" si="1"/>
        <v>540</v>
      </c>
      <c r="L12" s="478">
        <f t="shared" si="1"/>
        <v>14666</v>
      </c>
      <c r="M12" s="478">
        <f t="shared" si="1"/>
        <v>3127</v>
      </c>
      <c r="N12" s="478">
        <f t="shared" si="1"/>
        <v>8</v>
      </c>
      <c r="O12" s="478">
        <f t="shared" si="1"/>
        <v>81</v>
      </c>
      <c r="P12" s="478">
        <f t="shared" si="1"/>
        <v>1708</v>
      </c>
      <c r="Q12" s="478">
        <f t="shared" si="1"/>
        <v>9742</v>
      </c>
      <c r="R12" s="478">
        <f t="shared" si="1"/>
        <v>1080</v>
      </c>
      <c r="S12" s="478">
        <f t="shared" si="1"/>
        <v>202</v>
      </c>
      <c r="T12" s="479">
        <f t="shared" si="1"/>
        <v>0</v>
      </c>
    </row>
    <row r="13" spans="2:20" ht="24.75" customHeight="1">
      <c r="B13" s="639" t="s">
        <v>555</v>
      </c>
      <c r="C13" s="640"/>
      <c r="D13" s="641"/>
      <c r="E13" s="478">
        <f>SUM(E19,E21)</f>
        <v>53</v>
      </c>
      <c r="F13" s="478">
        <f t="shared" si="1"/>
        <v>6</v>
      </c>
      <c r="G13" s="478">
        <f t="shared" si="1"/>
        <v>47</v>
      </c>
      <c r="H13" s="478">
        <f t="shared" si="1"/>
        <v>27</v>
      </c>
      <c r="I13" s="478">
        <f t="shared" si="1"/>
        <v>515</v>
      </c>
      <c r="J13" s="478">
        <f t="shared" si="1"/>
        <v>8</v>
      </c>
      <c r="K13" s="478">
        <f t="shared" si="1"/>
        <v>334</v>
      </c>
      <c r="L13" s="478">
        <f t="shared" si="1"/>
        <v>9709</v>
      </c>
      <c r="M13" s="478">
        <f t="shared" si="1"/>
        <v>1400</v>
      </c>
      <c r="N13" s="478">
        <f t="shared" si="1"/>
        <v>10</v>
      </c>
      <c r="O13" s="478">
        <f t="shared" si="1"/>
        <v>25</v>
      </c>
      <c r="P13" s="478">
        <f t="shared" si="1"/>
        <v>1744</v>
      </c>
      <c r="Q13" s="478">
        <f t="shared" si="1"/>
        <v>6530</v>
      </c>
      <c r="R13" s="478">
        <f t="shared" si="1"/>
        <v>781</v>
      </c>
      <c r="S13" s="478">
        <f t="shared" si="1"/>
        <v>117</v>
      </c>
      <c r="T13" s="479">
        <f t="shared" si="1"/>
        <v>0</v>
      </c>
    </row>
    <row r="14" spans="2:20" ht="24.75" customHeight="1">
      <c r="B14" s="639" t="s">
        <v>556</v>
      </c>
      <c r="C14" s="640"/>
      <c r="D14" s="641"/>
      <c r="E14" s="478">
        <f>SUM(E22)</f>
        <v>8</v>
      </c>
      <c r="F14" s="478">
        <f aca="true" t="shared" si="2" ref="F14:T16">SUM(F22)</f>
        <v>1</v>
      </c>
      <c r="G14" s="478">
        <f t="shared" si="2"/>
        <v>7</v>
      </c>
      <c r="H14" s="478">
        <f t="shared" si="2"/>
        <v>7</v>
      </c>
      <c r="I14" s="478">
        <f t="shared" si="2"/>
        <v>66</v>
      </c>
      <c r="J14" s="478">
        <f t="shared" si="2"/>
        <v>1</v>
      </c>
      <c r="K14" s="478">
        <f>SUM(K22)</f>
        <v>25</v>
      </c>
      <c r="L14" s="478">
        <f t="shared" si="2"/>
        <v>988</v>
      </c>
      <c r="M14" s="478">
        <f t="shared" si="2"/>
        <v>240</v>
      </c>
      <c r="N14" s="478">
        <f t="shared" si="2"/>
        <v>0</v>
      </c>
      <c r="O14" s="478">
        <f t="shared" si="2"/>
        <v>0</v>
      </c>
      <c r="P14" s="478">
        <f t="shared" si="2"/>
        <v>349</v>
      </c>
      <c r="Q14" s="478">
        <f t="shared" si="2"/>
        <v>399</v>
      </c>
      <c r="R14" s="478">
        <f t="shared" si="2"/>
        <v>63</v>
      </c>
      <c r="S14" s="478">
        <f t="shared" si="2"/>
        <v>11</v>
      </c>
      <c r="T14" s="479">
        <f t="shared" si="2"/>
        <v>0</v>
      </c>
    </row>
    <row r="15" spans="2:20" ht="24.75" customHeight="1">
      <c r="B15" s="639" t="s">
        <v>557</v>
      </c>
      <c r="C15" s="640"/>
      <c r="D15" s="641"/>
      <c r="E15" s="478">
        <f>SUM(E23)</f>
        <v>7</v>
      </c>
      <c r="F15" s="478">
        <f t="shared" si="2"/>
        <v>1</v>
      </c>
      <c r="G15" s="478">
        <f t="shared" si="2"/>
        <v>6</v>
      </c>
      <c r="H15" s="478">
        <f t="shared" si="2"/>
        <v>4</v>
      </c>
      <c r="I15" s="478">
        <f t="shared" si="2"/>
        <v>45</v>
      </c>
      <c r="J15" s="478">
        <f t="shared" si="2"/>
        <v>1</v>
      </c>
      <c r="K15" s="478">
        <f>SUM(K23)</f>
        <v>22</v>
      </c>
      <c r="L15" s="478">
        <f t="shared" si="2"/>
        <v>797</v>
      </c>
      <c r="M15" s="478">
        <f t="shared" si="2"/>
        <v>200</v>
      </c>
      <c r="N15" s="478">
        <f t="shared" si="2"/>
        <v>0</v>
      </c>
      <c r="O15" s="478">
        <f t="shared" si="2"/>
        <v>0</v>
      </c>
      <c r="P15" s="478">
        <f t="shared" si="2"/>
        <v>172</v>
      </c>
      <c r="Q15" s="478">
        <f t="shared" si="2"/>
        <v>425</v>
      </c>
      <c r="R15" s="478">
        <f t="shared" si="2"/>
        <v>82</v>
      </c>
      <c r="S15" s="478">
        <f t="shared" si="2"/>
        <v>4</v>
      </c>
      <c r="T15" s="479">
        <f t="shared" si="2"/>
        <v>0</v>
      </c>
    </row>
    <row r="16" spans="2:20" ht="24.75" customHeight="1">
      <c r="B16" s="639" t="s">
        <v>558</v>
      </c>
      <c r="C16" s="640"/>
      <c r="D16" s="641"/>
      <c r="E16" s="478">
        <f>SUM(E24)</f>
        <v>18</v>
      </c>
      <c r="F16" s="478">
        <f t="shared" si="2"/>
        <v>2</v>
      </c>
      <c r="G16" s="478">
        <f t="shared" si="2"/>
        <v>16</v>
      </c>
      <c r="H16" s="478">
        <f t="shared" si="2"/>
        <v>13</v>
      </c>
      <c r="I16" s="478">
        <f t="shared" si="2"/>
        <v>165</v>
      </c>
      <c r="J16" s="478">
        <f t="shared" si="2"/>
        <v>6</v>
      </c>
      <c r="K16" s="478">
        <f t="shared" si="2"/>
        <v>79</v>
      </c>
      <c r="L16" s="478">
        <f t="shared" si="2"/>
        <v>2455</v>
      </c>
      <c r="M16" s="478">
        <f t="shared" si="2"/>
        <v>546</v>
      </c>
      <c r="N16" s="478">
        <f t="shared" si="2"/>
        <v>8</v>
      </c>
      <c r="O16" s="478">
        <f t="shared" si="2"/>
        <v>30</v>
      </c>
      <c r="P16" s="478">
        <f t="shared" si="2"/>
        <v>742</v>
      </c>
      <c r="Q16" s="478">
        <f t="shared" si="2"/>
        <v>1129</v>
      </c>
      <c r="R16" s="478">
        <f t="shared" si="2"/>
        <v>299</v>
      </c>
      <c r="S16" s="478">
        <f t="shared" si="2"/>
        <v>54</v>
      </c>
      <c r="T16" s="479">
        <f t="shared" si="2"/>
        <v>0</v>
      </c>
    </row>
    <row r="17" spans="2:20" ht="24.75" customHeight="1">
      <c r="B17" s="633"/>
      <c r="C17" s="634"/>
      <c r="D17" s="635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9"/>
    </row>
    <row r="18" spans="1:24" ht="24.75" customHeight="1">
      <c r="A18" s="481"/>
      <c r="B18" s="630" t="s">
        <v>559</v>
      </c>
      <c r="C18" s="631"/>
      <c r="D18" s="632"/>
      <c r="E18" s="478">
        <f>SUM(E26:E29)</f>
        <v>55</v>
      </c>
      <c r="F18" s="478">
        <f aca="true" t="shared" si="3" ref="F18:S18">SUM(F26:F29)</f>
        <v>6</v>
      </c>
      <c r="G18" s="478">
        <f t="shared" si="3"/>
        <v>49</v>
      </c>
      <c r="H18" s="478">
        <f t="shared" si="3"/>
        <v>17</v>
      </c>
      <c r="I18" s="478">
        <f>SUM(I26:I29)</f>
        <v>692</v>
      </c>
      <c r="J18" s="478">
        <f t="shared" si="3"/>
        <v>15</v>
      </c>
      <c r="K18" s="478">
        <f t="shared" si="3"/>
        <v>439</v>
      </c>
      <c r="L18" s="478">
        <f t="shared" si="3"/>
        <v>10996</v>
      </c>
      <c r="M18" s="478">
        <f t="shared" si="3"/>
        <v>2666</v>
      </c>
      <c r="N18" s="478">
        <f t="shared" si="3"/>
        <v>8</v>
      </c>
      <c r="O18" s="478">
        <f t="shared" si="3"/>
        <v>53</v>
      </c>
      <c r="P18" s="478">
        <f t="shared" si="3"/>
        <v>976</v>
      </c>
      <c r="Q18" s="478">
        <f t="shared" si="3"/>
        <v>7293</v>
      </c>
      <c r="R18" s="478">
        <f t="shared" si="3"/>
        <v>958</v>
      </c>
      <c r="S18" s="478">
        <f t="shared" si="3"/>
        <v>173</v>
      </c>
      <c r="T18" s="479" t="s">
        <v>15</v>
      </c>
      <c r="U18" s="484"/>
      <c r="V18" s="484"/>
      <c r="W18" s="484"/>
      <c r="X18" s="484"/>
    </row>
    <row r="19" spans="1:24" ht="24.75" customHeight="1">
      <c r="A19" s="481"/>
      <c r="B19" s="630" t="s">
        <v>560</v>
      </c>
      <c r="C19" s="631"/>
      <c r="D19" s="632"/>
      <c r="E19" s="478">
        <f>SUM(E30)</f>
        <v>36</v>
      </c>
      <c r="F19" s="478">
        <f>SUM(F30)</f>
        <v>4</v>
      </c>
      <c r="G19" s="478">
        <f aca="true" t="shared" si="4" ref="G19:S19">G30</f>
        <v>32</v>
      </c>
      <c r="H19" s="478">
        <f t="shared" si="4"/>
        <v>15</v>
      </c>
      <c r="I19" s="478">
        <f t="shared" si="4"/>
        <v>352</v>
      </c>
      <c r="J19" s="478">
        <f t="shared" si="4"/>
        <v>4</v>
      </c>
      <c r="K19" s="478">
        <f t="shared" si="4"/>
        <v>229</v>
      </c>
      <c r="L19" s="478">
        <f t="shared" si="4"/>
        <v>7393</v>
      </c>
      <c r="M19" s="478">
        <f t="shared" si="4"/>
        <v>854</v>
      </c>
      <c r="N19" s="478">
        <f t="shared" si="4"/>
        <v>10</v>
      </c>
      <c r="O19" s="478" t="str">
        <f t="shared" si="4"/>
        <v>－</v>
      </c>
      <c r="P19" s="478">
        <f t="shared" si="4"/>
        <v>1219</v>
      </c>
      <c r="Q19" s="478">
        <f t="shared" si="4"/>
        <v>5310</v>
      </c>
      <c r="R19" s="478">
        <f t="shared" si="4"/>
        <v>445</v>
      </c>
      <c r="S19" s="478">
        <f t="shared" si="4"/>
        <v>58</v>
      </c>
      <c r="T19" s="479" t="s">
        <v>15</v>
      </c>
      <c r="U19" s="484"/>
      <c r="V19" s="484"/>
      <c r="W19" s="484"/>
      <c r="X19" s="484"/>
    </row>
    <row r="20" spans="1:20" ht="24.75" customHeight="1">
      <c r="A20" s="481"/>
      <c r="B20" s="630" t="s">
        <v>561</v>
      </c>
      <c r="C20" s="631"/>
      <c r="D20" s="632"/>
      <c r="E20" s="478">
        <f>SUM(E40,E42,E48,E33,E41,E61)</f>
        <v>23</v>
      </c>
      <c r="F20" s="478">
        <f aca="true" t="shared" si="5" ref="F20:S20">SUM(F40,F42,F48,F33,F41,F61)</f>
        <v>1</v>
      </c>
      <c r="G20" s="478">
        <f t="shared" si="5"/>
        <v>22</v>
      </c>
      <c r="H20" s="478">
        <f t="shared" si="5"/>
        <v>13</v>
      </c>
      <c r="I20" s="478">
        <f>SUM(I40,I42,I48,I33,I41,I61)</f>
        <v>178</v>
      </c>
      <c r="J20" s="478">
        <f t="shared" si="5"/>
        <v>3</v>
      </c>
      <c r="K20" s="478">
        <f t="shared" si="5"/>
        <v>101</v>
      </c>
      <c r="L20" s="478">
        <f t="shared" si="5"/>
        <v>3670</v>
      </c>
      <c r="M20" s="478">
        <f t="shared" si="5"/>
        <v>461</v>
      </c>
      <c r="N20" s="478">
        <f t="shared" si="5"/>
        <v>0</v>
      </c>
      <c r="O20" s="478">
        <f t="shared" si="5"/>
        <v>28</v>
      </c>
      <c r="P20" s="478">
        <f t="shared" si="5"/>
        <v>732</v>
      </c>
      <c r="Q20" s="478">
        <f t="shared" si="5"/>
        <v>2449</v>
      </c>
      <c r="R20" s="478">
        <f>SUM(R40,R42,R48,R33,R41,R61)</f>
        <v>122</v>
      </c>
      <c r="S20" s="478">
        <f t="shared" si="5"/>
        <v>29</v>
      </c>
      <c r="T20" s="479" t="s">
        <v>15</v>
      </c>
    </row>
    <row r="21" spans="1:20" ht="24.75" customHeight="1">
      <c r="A21" s="481"/>
      <c r="B21" s="630" t="s">
        <v>562</v>
      </c>
      <c r="C21" s="631"/>
      <c r="D21" s="632"/>
      <c r="E21" s="478">
        <f>SUM(E36,E49,E34,E35,E46,E50,E51)</f>
        <v>17</v>
      </c>
      <c r="F21" s="478">
        <f aca="true" t="shared" si="6" ref="F21:R21">SUM(F36,F49,F34,F35,F46,F50,F51)</f>
        <v>2</v>
      </c>
      <c r="G21" s="478">
        <f t="shared" si="6"/>
        <v>15</v>
      </c>
      <c r="H21" s="478">
        <f t="shared" si="6"/>
        <v>12</v>
      </c>
      <c r="I21" s="478">
        <f>SUM(I36,I49,I34,I35,I46,I50,I51)</f>
        <v>163</v>
      </c>
      <c r="J21" s="478">
        <f t="shared" si="6"/>
        <v>4</v>
      </c>
      <c r="K21" s="478">
        <f t="shared" si="6"/>
        <v>105</v>
      </c>
      <c r="L21" s="478">
        <f t="shared" si="6"/>
        <v>2316</v>
      </c>
      <c r="M21" s="478">
        <f t="shared" si="6"/>
        <v>546</v>
      </c>
      <c r="N21" s="478">
        <f t="shared" si="6"/>
        <v>0</v>
      </c>
      <c r="O21" s="478">
        <f t="shared" si="6"/>
        <v>25</v>
      </c>
      <c r="P21" s="478">
        <f t="shared" si="6"/>
        <v>525</v>
      </c>
      <c r="Q21" s="478">
        <f t="shared" si="6"/>
        <v>1220</v>
      </c>
      <c r="R21" s="478">
        <f t="shared" si="6"/>
        <v>336</v>
      </c>
      <c r="S21" s="478">
        <f>SUM(S36,S49,S34,S35,S46,S50,S51)</f>
        <v>59</v>
      </c>
      <c r="T21" s="479" t="s">
        <v>15</v>
      </c>
    </row>
    <row r="22" spans="1:20" ht="24.75" customHeight="1">
      <c r="A22" s="481"/>
      <c r="B22" s="630" t="s">
        <v>563</v>
      </c>
      <c r="C22" s="631"/>
      <c r="D22" s="632"/>
      <c r="E22" s="472">
        <f>SUM(E38,E39)</f>
        <v>8</v>
      </c>
      <c r="F22" s="472">
        <f aca="true" t="shared" si="7" ref="F22:S22">SUM(F38,F39)</f>
        <v>1</v>
      </c>
      <c r="G22" s="472">
        <f t="shared" si="7"/>
        <v>7</v>
      </c>
      <c r="H22" s="472">
        <f t="shared" si="7"/>
        <v>7</v>
      </c>
      <c r="I22" s="472">
        <f t="shared" si="7"/>
        <v>66</v>
      </c>
      <c r="J22" s="472">
        <f t="shared" si="7"/>
        <v>1</v>
      </c>
      <c r="K22" s="472">
        <f t="shared" si="7"/>
        <v>25</v>
      </c>
      <c r="L22" s="472">
        <f t="shared" si="7"/>
        <v>988</v>
      </c>
      <c r="M22" s="472">
        <f t="shared" si="7"/>
        <v>240</v>
      </c>
      <c r="N22" s="472" t="s">
        <v>15</v>
      </c>
      <c r="O22" s="472" t="s">
        <v>15</v>
      </c>
      <c r="P22" s="472">
        <f t="shared" si="7"/>
        <v>349</v>
      </c>
      <c r="Q22" s="472">
        <f t="shared" si="7"/>
        <v>399</v>
      </c>
      <c r="R22" s="472">
        <f t="shared" si="7"/>
        <v>63</v>
      </c>
      <c r="S22" s="472">
        <f t="shared" si="7"/>
        <v>11</v>
      </c>
      <c r="T22" s="479" t="s">
        <v>15</v>
      </c>
    </row>
    <row r="23" spans="2:20" ht="24.75" customHeight="1">
      <c r="B23" s="630" t="s">
        <v>564</v>
      </c>
      <c r="C23" s="631"/>
      <c r="D23" s="632"/>
      <c r="E23" s="472">
        <f>SUM(E44)</f>
        <v>7</v>
      </c>
      <c r="F23" s="472">
        <f aca="true" t="shared" si="8" ref="F23:S23">SUM(F44)</f>
        <v>1</v>
      </c>
      <c r="G23" s="472">
        <f t="shared" si="8"/>
        <v>6</v>
      </c>
      <c r="H23" s="472">
        <f t="shared" si="8"/>
        <v>4</v>
      </c>
      <c r="I23" s="472">
        <f>SUM(I44+I52)</f>
        <v>45</v>
      </c>
      <c r="J23" s="472">
        <f>SUM(J44)</f>
        <v>1</v>
      </c>
      <c r="K23" s="472">
        <f>SUM(K44,K52)</f>
        <v>22</v>
      </c>
      <c r="L23" s="472">
        <f t="shared" si="8"/>
        <v>797</v>
      </c>
      <c r="M23" s="472">
        <f t="shared" si="8"/>
        <v>200</v>
      </c>
      <c r="N23" s="472" t="s">
        <v>15</v>
      </c>
      <c r="O23" s="472" t="s">
        <v>15</v>
      </c>
      <c r="P23" s="472">
        <f t="shared" si="8"/>
        <v>172</v>
      </c>
      <c r="Q23" s="472">
        <f t="shared" si="8"/>
        <v>425</v>
      </c>
      <c r="R23" s="472">
        <f t="shared" si="8"/>
        <v>82</v>
      </c>
      <c r="S23" s="472">
        <f t="shared" si="8"/>
        <v>4</v>
      </c>
      <c r="T23" s="479" t="s">
        <v>15</v>
      </c>
    </row>
    <row r="24" spans="2:20" ht="24.75" customHeight="1">
      <c r="B24" s="630" t="s">
        <v>565</v>
      </c>
      <c r="C24" s="631"/>
      <c r="D24" s="632"/>
      <c r="E24" s="476">
        <f>SUM(E32,E54,E58,E60,E45,E55,E56,E57)</f>
        <v>18</v>
      </c>
      <c r="F24" s="476">
        <f aca="true" t="shared" si="9" ref="F24:S24">SUM(F32,F54,F58,F60,F45,F55,F56,F57)</f>
        <v>2</v>
      </c>
      <c r="G24" s="476">
        <f t="shared" si="9"/>
        <v>16</v>
      </c>
      <c r="H24" s="476">
        <f t="shared" si="9"/>
        <v>13</v>
      </c>
      <c r="I24" s="476">
        <f>SUM(I32,I54,I58,I60,I45,I55,I56,I57)</f>
        <v>165</v>
      </c>
      <c r="J24" s="476">
        <f>SUM(J32,J54,J58,J60,J45,J55,J56,J57)</f>
        <v>6</v>
      </c>
      <c r="K24" s="476">
        <f t="shared" si="9"/>
        <v>79</v>
      </c>
      <c r="L24" s="476">
        <f t="shared" si="9"/>
        <v>2455</v>
      </c>
      <c r="M24" s="476">
        <f t="shared" si="9"/>
        <v>546</v>
      </c>
      <c r="N24" s="476">
        <f t="shared" si="9"/>
        <v>8</v>
      </c>
      <c r="O24" s="476">
        <f t="shared" si="9"/>
        <v>30</v>
      </c>
      <c r="P24" s="476">
        <f t="shared" si="9"/>
        <v>742</v>
      </c>
      <c r="Q24" s="476">
        <f t="shared" si="9"/>
        <v>1129</v>
      </c>
      <c r="R24" s="476">
        <f t="shared" si="9"/>
        <v>299</v>
      </c>
      <c r="S24" s="476">
        <f t="shared" si="9"/>
        <v>54</v>
      </c>
      <c r="T24" s="479" t="s">
        <v>15</v>
      </c>
    </row>
    <row r="25" spans="2:20" ht="24.75" customHeight="1">
      <c r="B25" s="464"/>
      <c r="C25" s="450"/>
      <c r="D25" s="465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3"/>
    </row>
    <row r="26" spans="2:20" ht="24.75" customHeight="1">
      <c r="B26" s="464"/>
      <c r="C26" s="480" t="s">
        <v>566</v>
      </c>
      <c r="D26" s="482" t="s">
        <v>567</v>
      </c>
      <c r="E26" s="472">
        <f>SUM(F26:G26)</f>
        <v>27</v>
      </c>
      <c r="F26" s="472">
        <v>3</v>
      </c>
      <c r="G26" s="472">
        <v>24</v>
      </c>
      <c r="H26" s="472">
        <v>6</v>
      </c>
      <c r="I26" s="472">
        <v>397</v>
      </c>
      <c r="J26" s="472">
        <v>6</v>
      </c>
      <c r="K26" s="472">
        <v>234</v>
      </c>
      <c r="L26" s="472">
        <f>SUM(M26:Q26)</f>
        <v>6937</v>
      </c>
      <c r="M26" s="472">
        <v>1434</v>
      </c>
      <c r="N26" s="472">
        <v>8</v>
      </c>
      <c r="O26" s="472">
        <v>53</v>
      </c>
      <c r="P26" s="472">
        <v>224</v>
      </c>
      <c r="Q26" s="472">
        <v>5218</v>
      </c>
      <c r="R26" s="472">
        <v>511</v>
      </c>
      <c r="S26" s="472">
        <v>79</v>
      </c>
      <c r="T26" s="479" t="s">
        <v>15</v>
      </c>
    </row>
    <row r="27" spans="2:20" ht="24.75" customHeight="1">
      <c r="B27" s="464"/>
      <c r="C27" s="450"/>
      <c r="D27" s="482" t="s">
        <v>568</v>
      </c>
      <c r="E27" s="472">
        <f>SUM(F27:G27)</f>
        <v>11</v>
      </c>
      <c r="F27" s="476">
        <v>1</v>
      </c>
      <c r="G27" s="476">
        <v>10</v>
      </c>
      <c r="H27" s="476">
        <v>5</v>
      </c>
      <c r="I27" s="476">
        <v>113</v>
      </c>
      <c r="J27" s="476">
        <v>3</v>
      </c>
      <c r="K27" s="476">
        <v>75</v>
      </c>
      <c r="L27" s="472">
        <f>SUM(M27:Q27)</f>
        <v>1763</v>
      </c>
      <c r="M27" s="476">
        <v>482</v>
      </c>
      <c r="N27" s="476" t="s">
        <v>15</v>
      </c>
      <c r="O27" s="485" t="s">
        <v>15</v>
      </c>
      <c r="P27" s="476">
        <v>405</v>
      </c>
      <c r="Q27" s="476">
        <v>876</v>
      </c>
      <c r="R27" s="476">
        <v>118</v>
      </c>
      <c r="S27" s="476">
        <v>25</v>
      </c>
      <c r="T27" s="479" t="s">
        <v>15</v>
      </c>
    </row>
    <row r="28" spans="2:20" ht="24.75" customHeight="1">
      <c r="B28" s="464"/>
      <c r="C28" s="450"/>
      <c r="D28" s="482" t="s">
        <v>569</v>
      </c>
      <c r="E28" s="472">
        <f>SUM(F28:G28)</f>
        <v>8</v>
      </c>
      <c r="F28" s="476" t="s">
        <v>15</v>
      </c>
      <c r="G28" s="476">
        <v>8</v>
      </c>
      <c r="H28" s="476">
        <v>3</v>
      </c>
      <c r="I28" s="476">
        <v>69</v>
      </c>
      <c r="J28" s="476">
        <v>1</v>
      </c>
      <c r="K28" s="476">
        <v>43</v>
      </c>
      <c r="L28" s="472">
        <f>SUM(M28:Q28)</f>
        <v>677</v>
      </c>
      <c r="M28" s="476" t="s">
        <v>15</v>
      </c>
      <c r="N28" s="476" t="s">
        <v>15</v>
      </c>
      <c r="O28" s="476" t="s">
        <v>15</v>
      </c>
      <c r="P28" s="476">
        <v>207</v>
      </c>
      <c r="Q28" s="476">
        <v>470</v>
      </c>
      <c r="R28" s="476">
        <v>72</v>
      </c>
      <c r="S28" s="476">
        <v>19</v>
      </c>
      <c r="T28" s="479" t="s">
        <v>15</v>
      </c>
    </row>
    <row r="29" spans="2:20" ht="24.75" customHeight="1">
      <c r="B29" s="464"/>
      <c r="C29" s="450"/>
      <c r="D29" s="482" t="s">
        <v>570</v>
      </c>
      <c r="E29" s="472">
        <f>SUM(F29:G29)</f>
        <v>9</v>
      </c>
      <c r="F29" s="478">
        <v>2</v>
      </c>
      <c r="G29" s="478">
        <v>7</v>
      </c>
      <c r="H29" s="478">
        <v>3</v>
      </c>
      <c r="I29" s="478">
        <v>113</v>
      </c>
      <c r="J29" s="478">
        <v>5</v>
      </c>
      <c r="K29" s="478">
        <v>87</v>
      </c>
      <c r="L29" s="472">
        <f>SUM(M29:Q29)</f>
        <v>1619</v>
      </c>
      <c r="M29" s="478">
        <v>750</v>
      </c>
      <c r="N29" s="478" t="s">
        <v>15</v>
      </c>
      <c r="O29" s="478" t="s">
        <v>15</v>
      </c>
      <c r="P29" s="478">
        <v>140</v>
      </c>
      <c r="Q29" s="478">
        <v>729</v>
      </c>
      <c r="R29" s="478">
        <v>257</v>
      </c>
      <c r="S29" s="478">
        <v>50</v>
      </c>
      <c r="T29" s="479" t="s">
        <v>15</v>
      </c>
    </row>
    <row r="30" spans="2:20" ht="24.75" customHeight="1">
      <c r="B30" s="464"/>
      <c r="C30" s="482" t="s">
        <v>571</v>
      </c>
      <c r="D30" s="486"/>
      <c r="E30" s="472">
        <f>SUM(F30:G30)</f>
        <v>36</v>
      </c>
      <c r="F30" s="478">
        <v>4</v>
      </c>
      <c r="G30" s="478">
        <v>32</v>
      </c>
      <c r="H30" s="478">
        <v>15</v>
      </c>
      <c r="I30" s="478">
        <v>352</v>
      </c>
      <c r="J30" s="478">
        <v>4</v>
      </c>
      <c r="K30" s="478">
        <v>229</v>
      </c>
      <c r="L30" s="472">
        <f>SUM(M30:Q30)</f>
        <v>7393</v>
      </c>
      <c r="M30" s="478">
        <v>854</v>
      </c>
      <c r="N30" s="478">
        <v>10</v>
      </c>
      <c r="O30" s="478" t="s">
        <v>15</v>
      </c>
      <c r="P30" s="478">
        <v>1219</v>
      </c>
      <c r="Q30" s="478">
        <v>5310</v>
      </c>
      <c r="R30" s="478">
        <v>445</v>
      </c>
      <c r="S30" s="478">
        <v>58</v>
      </c>
      <c r="T30" s="479" t="s">
        <v>15</v>
      </c>
    </row>
    <row r="31" spans="2:20" ht="24.75" customHeight="1">
      <c r="B31" s="464"/>
      <c r="C31" s="460"/>
      <c r="D31" s="461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9"/>
    </row>
    <row r="32" spans="2:20" ht="24.75" customHeight="1">
      <c r="B32" s="487"/>
      <c r="C32" s="482" t="s">
        <v>572</v>
      </c>
      <c r="D32" s="486"/>
      <c r="E32" s="478">
        <f>SUM(F32:G32)</f>
        <v>11</v>
      </c>
      <c r="F32" s="478">
        <v>2</v>
      </c>
      <c r="G32" s="478">
        <v>9</v>
      </c>
      <c r="H32" s="478">
        <v>6</v>
      </c>
      <c r="I32" s="478">
        <v>98</v>
      </c>
      <c r="J32" s="478">
        <v>5</v>
      </c>
      <c r="K32" s="478">
        <v>48</v>
      </c>
      <c r="L32" s="478">
        <f>SUM(M32:Q32)</f>
        <v>1735</v>
      </c>
      <c r="M32" s="478">
        <v>546</v>
      </c>
      <c r="N32" s="478">
        <v>8</v>
      </c>
      <c r="O32" s="478">
        <v>30</v>
      </c>
      <c r="P32" s="478">
        <v>303</v>
      </c>
      <c r="Q32" s="478">
        <v>848</v>
      </c>
      <c r="R32" s="478">
        <v>219</v>
      </c>
      <c r="S32" s="478">
        <v>48</v>
      </c>
      <c r="T32" s="479" t="s">
        <v>15</v>
      </c>
    </row>
    <row r="33" spans="2:20" ht="24.75" customHeight="1">
      <c r="B33" s="464"/>
      <c r="C33" s="482" t="s">
        <v>573</v>
      </c>
      <c r="D33" s="486"/>
      <c r="E33" s="478">
        <f>SUM(F33:G33)</f>
        <v>10</v>
      </c>
      <c r="F33" s="478">
        <v>1</v>
      </c>
      <c r="G33" s="478">
        <v>9</v>
      </c>
      <c r="H33" s="478">
        <v>5</v>
      </c>
      <c r="I33" s="478">
        <v>52</v>
      </c>
      <c r="J33" s="478" t="s">
        <v>15</v>
      </c>
      <c r="K33" s="478">
        <v>36</v>
      </c>
      <c r="L33" s="478">
        <f>SUM(M33:Q33)</f>
        <v>1055</v>
      </c>
      <c r="M33" s="478">
        <v>341</v>
      </c>
      <c r="N33" s="478" t="s">
        <v>15</v>
      </c>
      <c r="O33" s="478" t="s">
        <v>15</v>
      </c>
      <c r="P33" s="478">
        <v>198</v>
      </c>
      <c r="Q33" s="478">
        <v>516</v>
      </c>
      <c r="R33" s="478">
        <v>32</v>
      </c>
      <c r="S33" s="478" t="s">
        <v>15</v>
      </c>
      <c r="T33" s="479" t="s">
        <v>15</v>
      </c>
    </row>
    <row r="34" spans="2:20" ht="24.75" customHeight="1">
      <c r="B34" s="464"/>
      <c r="C34" s="482" t="s">
        <v>574</v>
      </c>
      <c r="D34" s="486"/>
      <c r="E34" s="478">
        <f>SUM(F34:G34)</f>
        <v>5</v>
      </c>
      <c r="F34" s="478">
        <v>2</v>
      </c>
      <c r="G34" s="478">
        <v>3</v>
      </c>
      <c r="H34" s="478">
        <v>2</v>
      </c>
      <c r="I34" s="478">
        <v>42</v>
      </c>
      <c r="J34" s="478" t="s">
        <v>15</v>
      </c>
      <c r="K34" s="478">
        <v>23</v>
      </c>
      <c r="L34" s="478">
        <f>SUM(M34:Q34)</f>
        <v>982</v>
      </c>
      <c r="M34" s="478">
        <v>546</v>
      </c>
      <c r="N34" s="478" t="s">
        <v>15</v>
      </c>
      <c r="O34" s="478" t="s">
        <v>15</v>
      </c>
      <c r="P34" s="478">
        <v>76</v>
      </c>
      <c r="Q34" s="478">
        <v>360</v>
      </c>
      <c r="R34" s="478">
        <v>36</v>
      </c>
      <c r="S34" s="478" t="s">
        <v>15</v>
      </c>
      <c r="T34" s="479" t="s">
        <v>15</v>
      </c>
    </row>
    <row r="35" spans="2:20" ht="24.75" customHeight="1">
      <c r="B35" s="464"/>
      <c r="C35" s="482" t="s">
        <v>575</v>
      </c>
      <c r="D35" s="486"/>
      <c r="E35" s="478">
        <f>SUM(F35:G35)</f>
        <v>3</v>
      </c>
      <c r="F35" s="478" t="s">
        <v>15</v>
      </c>
      <c r="G35" s="478">
        <v>3</v>
      </c>
      <c r="H35" s="478">
        <v>2</v>
      </c>
      <c r="I35" s="478">
        <v>30</v>
      </c>
      <c r="J35" s="478" t="s">
        <v>15</v>
      </c>
      <c r="K35" s="478">
        <v>23</v>
      </c>
      <c r="L35" s="478">
        <f>SUM(M35:Q35)</f>
        <v>272</v>
      </c>
      <c r="M35" s="478" t="s">
        <v>15</v>
      </c>
      <c r="N35" s="478" t="s">
        <v>15</v>
      </c>
      <c r="O35" s="478" t="s">
        <v>15</v>
      </c>
      <c r="P35" s="478">
        <v>87</v>
      </c>
      <c r="Q35" s="478">
        <v>185</v>
      </c>
      <c r="R35" s="478">
        <v>49</v>
      </c>
      <c r="S35" s="478" t="s">
        <v>15</v>
      </c>
      <c r="T35" s="479" t="s">
        <v>15</v>
      </c>
    </row>
    <row r="36" spans="2:20" ht="24.75" customHeight="1">
      <c r="B36" s="464"/>
      <c r="C36" s="482" t="s">
        <v>576</v>
      </c>
      <c r="D36" s="486"/>
      <c r="E36" s="478">
        <f>SUM(F36:G36)</f>
        <v>3</v>
      </c>
      <c r="F36" s="478" t="s">
        <v>15</v>
      </c>
      <c r="G36" s="478">
        <v>3</v>
      </c>
      <c r="H36" s="478">
        <v>3</v>
      </c>
      <c r="I36" s="478">
        <v>48</v>
      </c>
      <c r="J36" s="478">
        <v>1</v>
      </c>
      <c r="K36" s="478">
        <v>27</v>
      </c>
      <c r="L36" s="478">
        <f>SUM(M36:Q36)</f>
        <v>222</v>
      </c>
      <c r="M36" s="478" t="s">
        <v>15</v>
      </c>
      <c r="N36" s="478" t="s">
        <v>15</v>
      </c>
      <c r="O36" s="478" t="s">
        <v>15</v>
      </c>
      <c r="P36" s="478">
        <v>154</v>
      </c>
      <c r="Q36" s="478">
        <v>68</v>
      </c>
      <c r="R36" s="478">
        <v>156</v>
      </c>
      <c r="S36" s="478">
        <v>10</v>
      </c>
      <c r="T36" s="479" t="s">
        <v>15</v>
      </c>
    </row>
    <row r="37" spans="2:20" ht="24.75" customHeight="1">
      <c r="B37" s="464"/>
      <c r="C37" s="460"/>
      <c r="D37" s="461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9"/>
    </row>
    <row r="38" spans="2:20" ht="24.75" customHeight="1">
      <c r="B38" s="464"/>
      <c r="C38" s="482" t="s">
        <v>577</v>
      </c>
      <c r="D38" s="483"/>
      <c r="E38" s="478">
        <f>SUM(F38:G38)</f>
        <v>4</v>
      </c>
      <c r="F38" s="478">
        <v>1</v>
      </c>
      <c r="G38" s="478">
        <v>3</v>
      </c>
      <c r="H38" s="478">
        <v>3</v>
      </c>
      <c r="I38" s="478">
        <v>36</v>
      </c>
      <c r="J38" s="478">
        <v>1</v>
      </c>
      <c r="K38" s="478">
        <v>14</v>
      </c>
      <c r="L38" s="478">
        <f>SUM(M38:Q38)</f>
        <v>665</v>
      </c>
      <c r="M38" s="478">
        <v>240</v>
      </c>
      <c r="N38" s="478" t="s">
        <v>15</v>
      </c>
      <c r="O38" s="478" t="s">
        <v>15</v>
      </c>
      <c r="P38" s="478">
        <v>202</v>
      </c>
      <c r="Q38" s="478">
        <v>223</v>
      </c>
      <c r="R38" s="478">
        <v>40</v>
      </c>
      <c r="S38" s="478">
        <v>11</v>
      </c>
      <c r="T38" s="479" t="s">
        <v>15</v>
      </c>
    </row>
    <row r="39" spans="2:20" ht="24.75" customHeight="1">
      <c r="B39" s="464"/>
      <c r="C39" s="482" t="s">
        <v>578</v>
      </c>
      <c r="D39" s="483"/>
      <c r="E39" s="478">
        <f aca="true" t="shared" si="10" ref="E39:E61">SUM(F39:G39)</f>
        <v>4</v>
      </c>
      <c r="F39" s="478" t="s">
        <v>15</v>
      </c>
      <c r="G39" s="478">
        <v>4</v>
      </c>
      <c r="H39" s="478">
        <v>4</v>
      </c>
      <c r="I39" s="478">
        <v>30</v>
      </c>
      <c r="J39" s="478" t="s">
        <v>15</v>
      </c>
      <c r="K39" s="478">
        <v>11</v>
      </c>
      <c r="L39" s="478">
        <f>SUM(M39:Q39)</f>
        <v>323</v>
      </c>
      <c r="M39" s="478" t="s">
        <v>15</v>
      </c>
      <c r="N39" s="478" t="s">
        <v>15</v>
      </c>
      <c r="O39" s="478" t="s">
        <v>15</v>
      </c>
      <c r="P39" s="478">
        <v>147</v>
      </c>
      <c r="Q39" s="478">
        <v>176</v>
      </c>
      <c r="R39" s="478">
        <v>23</v>
      </c>
      <c r="S39" s="478" t="s">
        <v>15</v>
      </c>
      <c r="T39" s="479" t="s">
        <v>15</v>
      </c>
    </row>
    <row r="40" spans="2:20" ht="24.75" customHeight="1">
      <c r="B40" s="464"/>
      <c r="C40" s="482" t="s">
        <v>579</v>
      </c>
      <c r="D40" s="483"/>
      <c r="E40" s="478">
        <f t="shared" si="10"/>
        <v>4</v>
      </c>
      <c r="F40" s="478" t="s">
        <v>15</v>
      </c>
      <c r="G40" s="478">
        <v>4</v>
      </c>
      <c r="H40" s="478">
        <v>3</v>
      </c>
      <c r="I40" s="478">
        <v>31</v>
      </c>
      <c r="J40" s="478" t="s">
        <v>15</v>
      </c>
      <c r="K40" s="478">
        <v>18</v>
      </c>
      <c r="L40" s="478">
        <f>SUM(M40:Q40)</f>
        <v>316</v>
      </c>
      <c r="M40" s="478" t="s">
        <v>15</v>
      </c>
      <c r="N40" s="478" t="s">
        <v>15</v>
      </c>
      <c r="O40" s="478" t="s">
        <v>15</v>
      </c>
      <c r="P40" s="478">
        <v>132</v>
      </c>
      <c r="Q40" s="478">
        <v>184</v>
      </c>
      <c r="R40" s="478">
        <v>25</v>
      </c>
      <c r="S40" s="478" t="s">
        <v>15</v>
      </c>
      <c r="T40" s="479" t="s">
        <v>15</v>
      </c>
    </row>
    <row r="41" spans="2:20" ht="24.75" customHeight="1">
      <c r="B41" s="464"/>
      <c r="C41" s="482" t="s">
        <v>580</v>
      </c>
      <c r="D41" s="483"/>
      <c r="E41" s="478">
        <f t="shared" si="10"/>
        <v>4</v>
      </c>
      <c r="F41" s="478" t="s">
        <v>15</v>
      </c>
      <c r="G41" s="476">
        <v>4</v>
      </c>
      <c r="H41" s="476">
        <v>1</v>
      </c>
      <c r="I41" s="476">
        <v>30</v>
      </c>
      <c r="J41" s="476">
        <v>1</v>
      </c>
      <c r="K41" s="476">
        <v>14</v>
      </c>
      <c r="L41" s="478">
        <f>SUM(M41:Q41)</f>
        <v>1574</v>
      </c>
      <c r="M41" s="476">
        <v>120</v>
      </c>
      <c r="N41" s="478" t="s">
        <v>15</v>
      </c>
      <c r="O41" s="478" t="s">
        <v>15</v>
      </c>
      <c r="P41" s="478">
        <v>114</v>
      </c>
      <c r="Q41" s="476">
        <v>1340</v>
      </c>
      <c r="R41" s="476">
        <v>19</v>
      </c>
      <c r="S41" s="476">
        <v>8</v>
      </c>
      <c r="T41" s="479" t="s">
        <v>15</v>
      </c>
    </row>
    <row r="42" spans="2:20" ht="24.75" customHeight="1">
      <c r="B42" s="464"/>
      <c r="C42" s="482" t="s">
        <v>581</v>
      </c>
      <c r="D42" s="483"/>
      <c r="E42" s="478">
        <f t="shared" si="10"/>
        <v>1</v>
      </c>
      <c r="F42" s="478" t="s">
        <v>15</v>
      </c>
      <c r="G42" s="476">
        <v>1</v>
      </c>
      <c r="H42" s="476">
        <v>1</v>
      </c>
      <c r="I42" s="476">
        <v>38</v>
      </c>
      <c r="J42" s="478" t="s">
        <v>15</v>
      </c>
      <c r="K42" s="476">
        <v>24</v>
      </c>
      <c r="L42" s="478">
        <f>SUM(M42:Q42)</f>
        <v>245</v>
      </c>
      <c r="M42" s="476" t="s">
        <v>15</v>
      </c>
      <c r="N42" s="478" t="s">
        <v>15</v>
      </c>
      <c r="O42" s="478" t="s">
        <v>15</v>
      </c>
      <c r="P42" s="476">
        <v>94</v>
      </c>
      <c r="Q42" s="476">
        <v>151</v>
      </c>
      <c r="R42" s="476">
        <v>12</v>
      </c>
      <c r="S42" s="478" t="s">
        <v>15</v>
      </c>
      <c r="T42" s="479" t="s">
        <v>15</v>
      </c>
    </row>
    <row r="43" spans="2:20" ht="24.75" customHeight="1">
      <c r="B43" s="464"/>
      <c r="C43" s="460"/>
      <c r="D43" s="461"/>
      <c r="E43" s="478"/>
      <c r="F43" s="478"/>
      <c r="G43" s="476"/>
      <c r="H43" s="476"/>
      <c r="I43" s="476"/>
      <c r="J43" s="478"/>
      <c r="K43" s="476"/>
      <c r="L43" s="478"/>
      <c r="M43" s="476"/>
      <c r="N43" s="478"/>
      <c r="O43" s="478"/>
      <c r="P43" s="476"/>
      <c r="Q43" s="476"/>
      <c r="R43" s="476"/>
      <c r="S43" s="478"/>
      <c r="T43" s="479"/>
    </row>
    <row r="44" spans="2:20" ht="24.75" customHeight="1">
      <c r="B44" s="464"/>
      <c r="C44" s="482" t="s">
        <v>582</v>
      </c>
      <c r="D44" s="483"/>
      <c r="E44" s="478">
        <f t="shared" si="10"/>
        <v>7</v>
      </c>
      <c r="F44" s="478">
        <v>1</v>
      </c>
      <c r="G44" s="476">
        <v>6</v>
      </c>
      <c r="H44" s="476">
        <v>4</v>
      </c>
      <c r="I44" s="476">
        <v>44</v>
      </c>
      <c r="J44" s="476">
        <v>1</v>
      </c>
      <c r="K44" s="476">
        <v>21</v>
      </c>
      <c r="L44" s="478">
        <f>SUM(M44:Q44)</f>
        <v>797</v>
      </c>
      <c r="M44" s="476">
        <v>200</v>
      </c>
      <c r="N44" s="478" t="s">
        <v>15</v>
      </c>
      <c r="O44" s="476" t="s">
        <v>15</v>
      </c>
      <c r="P44" s="476">
        <v>172</v>
      </c>
      <c r="Q44" s="476">
        <v>425</v>
      </c>
      <c r="R44" s="476">
        <v>82</v>
      </c>
      <c r="S44" s="476">
        <v>4</v>
      </c>
      <c r="T44" s="479" t="s">
        <v>15</v>
      </c>
    </row>
    <row r="45" spans="2:20" ht="24.75" customHeight="1">
      <c r="B45" s="464"/>
      <c r="C45" s="482" t="s">
        <v>583</v>
      </c>
      <c r="D45" s="483"/>
      <c r="E45" s="478">
        <f t="shared" si="10"/>
        <v>3</v>
      </c>
      <c r="F45" s="478" t="s">
        <v>15</v>
      </c>
      <c r="G45" s="476">
        <v>3</v>
      </c>
      <c r="H45" s="476">
        <v>3</v>
      </c>
      <c r="I45" s="476">
        <v>28</v>
      </c>
      <c r="J45" s="476">
        <v>1</v>
      </c>
      <c r="K45" s="476">
        <v>11</v>
      </c>
      <c r="L45" s="478">
        <f>SUM(M45:Q45)</f>
        <v>295</v>
      </c>
      <c r="M45" s="476" t="s">
        <v>15</v>
      </c>
      <c r="N45" s="478" t="s">
        <v>15</v>
      </c>
      <c r="O45" s="478" t="s">
        <v>15</v>
      </c>
      <c r="P45" s="476">
        <v>205</v>
      </c>
      <c r="Q45" s="476">
        <v>90</v>
      </c>
      <c r="R45" s="476">
        <v>57</v>
      </c>
      <c r="S45" s="476">
        <v>6</v>
      </c>
      <c r="T45" s="479" t="s">
        <v>15</v>
      </c>
    </row>
    <row r="46" spans="2:20" ht="24.75" customHeight="1">
      <c r="B46" s="464"/>
      <c r="C46" s="482" t="s">
        <v>584</v>
      </c>
      <c r="D46" s="483"/>
      <c r="E46" s="478">
        <f t="shared" si="10"/>
        <v>2</v>
      </c>
      <c r="F46" s="478" t="s">
        <v>15</v>
      </c>
      <c r="G46" s="476">
        <v>2</v>
      </c>
      <c r="H46" s="476">
        <v>2</v>
      </c>
      <c r="I46" s="476">
        <v>20</v>
      </c>
      <c r="J46" s="476">
        <v>1</v>
      </c>
      <c r="K46" s="476">
        <v>13</v>
      </c>
      <c r="L46" s="478">
        <f>SUM(M46:Q46)</f>
        <v>207</v>
      </c>
      <c r="M46" s="476" t="s">
        <v>15</v>
      </c>
      <c r="N46" s="478" t="s">
        <v>15</v>
      </c>
      <c r="O46" s="478" t="s">
        <v>15</v>
      </c>
      <c r="P46" s="476">
        <v>69</v>
      </c>
      <c r="Q46" s="476">
        <v>138</v>
      </c>
      <c r="R46" s="476">
        <v>38</v>
      </c>
      <c r="S46" s="476">
        <v>19</v>
      </c>
      <c r="T46" s="479" t="s">
        <v>15</v>
      </c>
    </row>
    <row r="47" spans="2:20" ht="24.75" customHeight="1">
      <c r="B47" s="464"/>
      <c r="C47" s="450"/>
      <c r="D47" s="465"/>
      <c r="E47" s="478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9"/>
    </row>
    <row r="48" spans="2:20" ht="24.75" customHeight="1">
      <c r="B48" s="488" t="s">
        <v>585</v>
      </c>
      <c r="C48" s="482" t="s">
        <v>586</v>
      </c>
      <c r="D48" s="483"/>
      <c r="E48" s="478">
        <f t="shared" si="10"/>
        <v>2</v>
      </c>
      <c r="F48" s="478" t="s">
        <v>15</v>
      </c>
      <c r="G48" s="478">
        <v>2</v>
      </c>
      <c r="H48" s="478">
        <v>2</v>
      </c>
      <c r="I48" s="478">
        <v>13</v>
      </c>
      <c r="J48" s="478">
        <v>2</v>
      </c>
      <c r="K48" s="478">
        <v>5</v>
      </c>
      <c r="L48" s="478">
        <f>SUM(M48:Q48)</f>
        <v>214</v>
      </c>
      <c r="M48" s="478" t="s">
        <v>15</v>
      </c>
      <c r="N48" s="478" t="s">
        <v>15</v>
      </c>
      <c r="O48" s="478">
        <v>28</v>
      </c>
      <c r="P48" s="478">
        <v>78</v>
      </c>
      <c r="Q48" s="478">
        <v>108</v>
      </c>
      <c r="R48" s="478">
        <v>34</v>
      </c>
      <c r="S48" s="478">
        <v>21</v>
      </c>
      <c r="T48" s="479" t="s">
        <v>15</v>
      </c>
    </row>
    <row r="49" spans="2:20" ht="24.75" customHeight="1">
      <c r="B49" s="488" t="s">
        <v>587</v>
      </c>
      <c r="C49" s="482" t="s">
        <v>588</v>
      </c>
      <c r="D49" s="483"/>
      <c r="E49" s="478">
        <f t="shared" si="10"/>
        <v>1</v>
      </c>
      <c r="F49" s="489" t="s">
        <v>15</v>
      </c>
      <c r="G49" s="489">
        <v>1</v>
      </c>
      <c r="H49" s="489" t="s">
        <v>15</v>
      </c>
      <c r="I49" s="489">
        <v>10</v>
      </c>
      <c r="J49" s="489">
        <v>1</v>
      </c>
      <c r="K49" s="478">
        <v>7</v>
      </c>
      <c r="L49" s="478">
        <f>SUM(M49:Q49)</f>
        <v>398</v>
      </c>
      <c r="M49" s="478" t="s">
        <v>15</v>
      </c>
      <c r="N49" s="478" t="s">
        <v>15</v>
      </c>
      <c r="O49" s="478">
        <v>25</v>
      </c>
      <c r="P49" s="478" t="s">
        <v>15</v>
      </c>
      <c r="Q49" s="478">
        <v>373</v>
      </c>
      <c r="R49" s="478">
        <v>19</v>
      </c>
      <c r="S49" s="478">
        <v>18</v>
      </c>
      <c r="T49" s="479" t="s">
        <v>15</v>
      </c>
    </row>
    <row r="50" spans="2:20" ht="24.75" customHeight="1">
      <c r="B50" s="488" t="s">
        <v>589</v>
      </c>
      <c r="C50" s="482" t="s">
        <v>590</v>
      </c>
      <c r="D50" s="483"/>
      <c r="E50" s="478">
        <f t="shared" si="10"/>
        <v>1</v>
      </c>
      <c r="F50" s="478" t="s">
        <v>15</v>
      </c>
      <c r="G50" s="478">
        <v>1</v>
      </c>
      <c r="H50" s="478">
        <v>1</v>
      </c>
      <c r="I50" s="478">
        <v>5</v>
      </c>
      <c r="J50" s="478" t="s">
        <v>15</v>
      </c>
      <c r="K50" s="478">
        <v>5</v>
      </c>
      <c r="L50" s="478">
        <f>SUM(M50:Q50)</f>
        <v>70</v>
      </c>
      <c r="M50" s="478" t="s">
        <v>15</v>
      </c>
      <c r="N50" s="478" t="s">
        <v>15</v>
      </c>
      <c r="O50" s="478" t="s">
        <v>15</v>
      </c>
      <c r="P50" s="478">
        <v>31</v>
      </c>
      <c r="Q50" s="478">
        <v>39</v>
      </c>
      <c r="R50" s="478">
        <v>19</v>
      </c>
      <c r="S50" s="478" t="s">
        <v>15</v>
      </c>
      <c r="T50" s="479" t="s">
        <v>15</v>
      </c>
    </row>
    <row r="51" spans="2:20" ht="24.75" customHeight="1">
      <c r="B51" s="488" t="s">
        <v>591</v>
      </c>
      <c r="C51" s="482" t="s">
        <v>592</v>
      </c>
      <c r="D51" s="483"/>
      <c r="E51" s="478">
        <f t="shared" si="10"/>
        <v>2</v>
      </c>
      <c r="F51" s="478" t="s">
        <v>15</v>
      </c>
      <c r="G51" s="478">
        <v>2</v>
      </c>
      <c r="H51" s="478">
        <v>2</v>
      </c>
      <c r="I51" s="478">
        <v>8</v>
      </c>
      <c r="J51" s="478">
        <v>1</v>
      </c>
      <c r="K51" s="478">
        <v>7</v>
      </c>
      <c r="L51" s="478">
        <f>SUM(M51:Q51)</f>
        <v>165</v>
      </c>
      <c r="M51" s="478" t="s">
        <v>15</v>
      </c>
      <c r="N51" s="478" t="s">
        <v>15</v>
      </c>
      <c r="O51" s="478" t="s">
        <v>15</v>
      </c>
      <c r="P51" s="478">
        <v>108</v>
      </c>
      <c r="Q51" s="478">
        <v>57</v>
      </c>
      <c r="R51" s="478">
        <v>19</v>
      </c>
      <c r="S51" s="478">
        <v>12</v>
      </c>
      <c r="T51" s="479" t="s">
        <v>15</v>
      </c>
    </row>
    <row r="52" spans="2:20" ht="24.75" customHeight="1">
      <c r="B52" s="488" t="s">
        <v>593</v>
      </c>
      <c r="C52" s="482" t="s">
        <v>594</v>
      </c>
      <c r="D52" s="483"/>
      <c r="E52" s="478">
        <f t="shared" si="10"/>
        <v>0</v>
      </c>
      <c r="F52" s="478" t="s">
        <v>15</v>
      </c>
      <c r="G52" s="478" t="s">
        <v>15</v>
      </c>
      <c r="H52" s="478" t="s">
        <v>15</v>
      </c>
      <c r="I52" s="478">
        <v>1</v>
      </c>
      <c r="J52" s="478" t="s">
        <v>15</v>
      </c>
      <c r="K52" s="478">
        <v>1</v>
      </c>
      <c r="L52" s="478">
        <f>SUM(M52:Q52)</f>
        <v>0</v>
      </c>
      <c r="M52" s="478" t="s">
        <v>15</v>
      </c>
      <c r="N52" s="478" t="s">
        <v>15</v>
      </c>
      <c r="O52" s="478" t="s">
        <v>15</v>
      </c>
      <c r="P52" s="478" t="s">
        <v>15</v>
      </c>
      <c r="Q52" s="478" t="s">
        <v>15</v>
      </c>
      <c r="R52" s="478" t="s">
        <v>15</v>
      </c>
      <c r="S52" s="478" t="s">
        <v>15</v>
      </c>
      <c r="T52" s="479" t="s">
        <v>15</v>
      </c>
    </row>
    <row r="53" spans="2:20" ht="24.75" customHeight="1">
      <c r="B53" s="488"/>
      <c r="C53" s="460"/>
      <c r="D53" s="461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9"/>
    </row>
    <row r="54" spans="2:20" ht="24.75" customHeight="1">
      <c r="B54" s="488" t="s">
        <v>595</v>
      </c>
      <c r="C54" s="482" t="s">
        <v>596</v>
      </c>
      <c r="D54" s="483"/>
      <c r="E54" s="478">
        <f t="shared" si="10"/>
        <v>2</v>
      </c>
      <c r="F54" s="478" t="s">
        <v>15</v>
      </c>
      <c r="G54" s="478">
        <v>2</v>
      </c>
      <c r="H54" s="478">
        <v>2</v>
      </c>
      <c r="I54" s="478">
        <v>11</v>
      </c>
      <c r="J54" s="478" t="s">
        <v>15</v>
      </c>
      <c r="K54" s="478">
        <v>7</v>
      </c>
      <c r="L54" s="478">
        <f>SUM(M54:Q54)</f>
        <v>198</v>
      </c>
      <c r="M54" s="478" t="s">
        <v>15</v>
      </c>
      <c r="N54" s="478" t="s">
        <v>15</v>
      </c>
      <c r="O54" s="478" t="s">
        <v>15</v>
      </c>
      <c r="P54" s="478">
        <v>98</v>
      </c>
      <c r="Q54" s="478">
        <v>100</v>
      </c>
      <c r="R54" s="478" t="s">
        <v>15</v>
      </c>
      <c r="S54" s="478" t="s">
        <v>15</v>
      </c>
      <c r="T54" s="479" t="s">
        <v>15</v>
      </c>
    </row>
    <row r="55" spans="2:20" ht="24.75" customHeight="1">
      <c r="B55" s="488" t="s">
        <v>597</v>
      </c>
      <c r="C55" s="482" t="s">
        <v>598</v>
      </c>
      <c r="D55" s="483"/>
      <c r="E55" s="478">
        <f t="shared" si="10"/>
        <v>1</v>
      </c>
      <c r="F55" s="478" t="s">
        <v>15</v>
      </c>
      <c r="G55" s="478">
        <v>1</v>
      </c>
      <c r="H55" s="478">
        <v>1</v>
      </c>
      <c r="I55" s="478">
        <v>6</v>
      </c>
      <c r="J55" s="478" t="s">
        <v>15</v>
      </c>
      <c r="K55" s="478">
        <v>4</v>
      </c>
      <c r="L55" s="478">
        <f>SUM(M55:Q55)</f>
        <v>179</v>
      </c>
      <c r="M55" s="478" t="s">
        <v>15</v>
      </c>
      <c r="N55" s="478" t="s">
        <v>15</v>
      </c>
      <c r="O55" s="478" t="s">
        <v>15</v>
      </c>
      <c r="P55" s="478">
        <v>88</v>
      </c>
      <c r="Q55" s="478">
        <v>91</v>
      </c>
      <c r="R55" s="478" t="s">
        <v>15</v>
      </c>
      <c r="S55" s="478" t="s">
        <v>15</v>
      </c>
      <c r="T55" s="479" t="s">
        <v>15</v>
      </c>
    </row>
    <row r="56" spans="2:20" ht="24.75" customHeight="1">
      <c r="B56" s="488"/>
      <c r="C56" s="482" t="s">
        <v>599</v>
      </c>
      <c r="D56" s="483"/>
      <c r="E56" s="478">
        <f t="shared" si="10"/>
        <v>0</v>
      </c>
      <c r="F56" s="478" t="s">
        <v>15</v>
      </c>
      <c r="G56" s="478" t="s">
        <v>15</v>
      </c>
      <c r="H56" s="478" t="s">
        <v>15</v>
      </c>
      <c r="I56" s="478">
        <v>4</v>
      </c>
      <c r="J56" s="478" t="s">
        <v>15</v>
      </c>
      <c r="K56" s="478">
        <v>2</v>
      </c>
      <c r="L56" s="478">
        <f>SUM(M56:Q56)</f>
        <v>0</v>
      </c>
      <c r="M56" s="478" t="s">
        <v>15</v>
      </c>
      <c r="N56" s="478" t="s">
        <v>15</v>
      </c>
      <c r="O56" s="478" t="s">
        <v>15</v>
      </c>
      <c r="P56" s="478" t="s">
        <v>15</v>
      </c>
      <c r="Q56" s="478" t="s">
        <v>15</v>
      </c>
      <c r="R56" s="478">
        <v>3</v>
      </c>
      <c r="S56" s="478" t="s">
        <v>15</v>
      </c>
      <c r="T56" s="479" t="s">
        <v>15</v>
      </c>
    </row>
    <row r="57" spans="2:20" ht="24.75" customHeight="1">
      <c r="B57" s="488" t="s">
        <v>600</v>
      </c>
      <c r="C57" s="482" t="s">
        <v>601</v>
      </c>
      <c r="D57" s="483"/>
      <c r="E57" s="478">
        <f t="shared" si="10"/>
        <v>0</v>
      </c>
      <c r="F57" s="478" t="s">
        <v>15</v>
      </c>
      <c r="G57" s="478" t="s">
        <v>15</v>
      </c>
      <c r="H57" s="478" t="s">
        <v>15</v>
      </c>
      <c r="I57" s="478">
        <v>1</v>
      </c>
      <c r="J57" s="478" t="s">
        <v>15</v>
      </c>
      <c r="K57" s="478" t="s">
        <v>15</v>
      </c>
      <c r="L57" s="478">
        <f>SUM(M57:Q57)</f>
        <v>0</v>
      </c>
      <c r="M57" s="478" t="s">
        <v>15</v>
      </c>
      <c r="N57" s="478" t="s">
        <v>15</v>
      </c>
      <c r="O57" s="478" t="s">
        <v>15</v>
      </c>
      <c r="P57" s="478" t="s">
        <v>15</v>
      </c>
      <c r="Q57" s="478" t="s">
        <v>15</v>
      </c>
      <c r="R57" s="478">
        <v>6</v>
      </c>
      <c r="S57" s="478" t="s">
        <v>15</v>
      </c>
      <c r="T57" s="479" t="s">
        <v>15</v>
      </c>
    </row>
    <row r="58" spans="2:20" ht="24.75" customHeight="1">
      <c r="B58" s="488" t="s">
        <v>602</v>
      </c>
      <c r="C58" s="482" t="s">
        <v>603</v>
      </c>
      <c r="D58" s="483"/>
      <c r="E58" s="478">
        <f t="shared" si="10"/>
        <v>0</v>
      </c>
      <c r="F58" s="478" t="s">
        <v>15</v>
      </c>
      <c r="G58" s="478" t="s">
        <v>15</v>
      </c>
      <c r="H58" s="478" t="s">
        <v>15</v>
      </c>
      <c r="I58" s="478">
        <v>5</v>
      </c>
      <c r="J58" s="478" t="s">
        <v>15</v>
      </c>
      <c r="K58" s="478">
        <v>2</v>
      </c>
      <c r="L58" s="478">
        <f>SUM(M58:Q58)</f>
        <v>0</v>
      </c>
      <c r="M58" s="478" t="s">
        <v>15</v>
      </c>
      <c r="N58" s="478" t="s">
        <v>15</v>
      </c>
      <c r="O58" s="478" t="s">
        <v>15</v>
      </c>
      <c r="P58" s="478" t="s">
        <v>15</v>
      </c>
      <c r="Q58" s="478" t="s">
        <v>15</v>
      </c>
      <c r="R58" s="478" t="s">
        <v>15</v>
      </c>
      <c r="S58" s="478" t="s">
        <v>15</v>
      </c>
      <c r="T58" s="479" t="s">
        <v>15</v>
      </c>
    </row>
    <row r="59" spans="2:20" ht="24.75" customHeight="1">
      <c r="B59" s="488"/>
      <c r="C59" s="460"/>
      <c r="D59" s="461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9"/>
    </row>
    <row r="60" spans="2:20" ht="24.75" customHeight="1">
      <c r="B60" s="488" t="s">
        <v>604</v>
      </c>
      <c r="C60" s="482" t="s">
        <v>605</v>
      </c>
      <c r="D60" s="483"/>
      <c r="E60" s="478">
        <f t="shared" si="10"/>
        <v>1</v>
      </c>
      <c r="F60" s="478" t="s">
        <v>15</v>
      </c>
      <c r="G60" s="478">
        <v>1</v>
      </c>
      <c r="H60" s="478">
        <v>1</v>
      </c>
      <c r="I60" s="478">
        <v>12</v>
      </c>
      <c r="J60" s="478" t="s">
        <v>15</v>
      </c>
      <c r="K60" s="478">
        <v>5</v>
      </c>
      <c r="L60" s="478">
        <f>SUM(M60:Q60)</f>
        <v>48</v>
      </c>
      <c r="M60" s="478" t="s">
        <v>15</v>
      </c>
      <c r="N60" s="478" t="s">
        <v>15</v>
      </c>
      <c r="O60" s="478" t="s">
        <v>15</v>
      </c>
      <c r="P60" s="478">
        <v>48</v>
      </c>
      <c r="Q60" s="478" t="s">
        <v>15</v>
      </c>
      <c r="R60" s="478">
        <v>14</v>
      </c>
      <c r="S60" s="478" t="s">
        <v>15</v>
      </c>
      <c r="T60" s="479" t="s">
        <v>15</v>
      </c>
    </row>
    <row r="61" spans="2:20" ht="24.75" customHeight="1" thickBot="1">
      <c r="B61" s="490" t="s">
        <v>606</v>
      </c>
      <c r="C61" s="491" t="s">
        <v>607</v>
      </c>
      <c r="D61" s="492"/>
      <c r="E61" s="493">
        <f t="shared" si="10"/>
        <v>2</v>
      </c>
      <c r="F61" s="493" t="s">
        <v>15</v>
      </c>
      <c r="G61" s="494">
        <v>2</v>
      </c>
      <c r="H61" s="494">
        <v>1</v>
      </c>
      <c r="I61" s="494">
        <v>14</v>
      </c>
      <c r="J61" s="494" t="s">
        <v>15</v>
      </c>
      <c r="K61" s="494">
        <v>4</v>
      </c>
      <c r="L61" s="493">
        <f>SUM(M61:Q61)</f>
        <v>266</v>
      </c>
      <c r="M61" s="494" t="s">
        <v>15</v>
      </c>
      <c r="N61" s="494" t="s">
        <v>15</v>
      </c>
      <c r="O61" s="494" t="s">
        <v>15</v>
      </c>
      <c r="P61" s="494">
        <v>116</v>
      </c>
      <c r="Q61" s="494">
        <v>150</v>
      </c>
      <c r="R61" s="494" t="s">
        <v>15</v>
      </c>
      <c r="S61" s="494" t="s">
        <v>15</v>
      </c>
      <c r="T61" s="495" t="s">
        <v>15</v>
      </c>
    </row>
    <row r="62" spans="2:20" ht="24.75" customHeight="1">
      <c r="B62" s="496" t="s">
        <v>608</v>
      </c>
      <c r="C62" s="496"/>
      <c r="D62" s="497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</row>
    <row r="63" spans="5:20" ht="24.75" customHeight="1"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</row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36">
    <mergeCell ref="R4:R7"/>
    <mergeCell ref="T4:T7"/>
    <mergeCell ref="M5:M7"/>
    <mergeCell ref="N5:N7"/>
    <mergeCell ref="P2:T2"/>
    <mergeCell ref="F3:J3"/>
    <mergeCell ref="M3:R3"/>
    <mergeCell ref="B4:D4"/>
    <mergeCell ref="E4:H4"/>
    <mergeCell ref="I4:I7"/>
    <mergeCell ref="K4:K7"/>
    <mergeCell ref="L4:Q4"/>
    <mergeCell ref="O5:O7"/>
    <mergeCell ref="P5:P7"/>
    <mergeCell ref="Q5:Q7"/>
    <mergeCell ref="S5:S7"/>
    <mergeCell ref="B6:D6"/>
    <mergeCell ref="B8:D8"/>
    <mergeCell ref="F5:F7"/>
    <mergeCell ref="G5:G7"/>
    <mergeCell ref="H5:H7"/>
    <mergeCell ref="J5:J7"/>
    <mergeCell ref="B10:D10"/>
    <mergeCell ref="B12:D12"/>
    <mergeCell ref="B13:D13"/>
    <mergeCell ref="B14:D14"/>
    <mergeCell ref="B15:D15"/>
    <mergeCell ref="B16:D16"/>
    <mergeCell ref="B23:D23"/>
    <mergeCell ref="B24:D24"/>
    <mergeCell ref="B17:D17"/>
    <mergeCell ref="B18:D18"/>
    <mergeCell ref="B19:D19"/>
    <mergeCell ref="B20:D20"/>
    <mergeCell ref="B21:D21"/>
    <mergeCell ref="B22:D22"/>
  </mergeCells>
  <printOptions/>
  <pageMargins left="0.7" right="0.49" top="0.75" bottom="0.75" header="0.3" footer="0.3"/>
  <pageSetup fitToHeight="0" fitToWidth="1" horizontalDpi="600" verticalDpi="6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I86"/>
  <sheetViews>
    <sheetView view="pageBreakPreview" zoomScaleSheetLayoutView="100" zoomScalePageLayoutView="0" workbookViewId="0" topLeftCell="A1">
      <selection activeCell="A1" sqref="A1"/>
    </sheetView>
  </sheetViews>
  <sheetFormatPr defaultColWidth="10.59765625" defaultRowHeight="15" customHeight="1"/>
  <cols>
    <col min="1" max="1" width="2.59765625" style="1" customWidth="1"/>
    <col min="2" max="2" width="25.59765625" style="1" customWidth="1"/>
    <col min="3" max="6" width="19.3984375" style="1" customWidth="1"/>
    <col min="7" max="7" width="2.59765625" style="1" customWidth="1"/>
    <col min="8" max="16384" width="10.59765625" style="1" customWidth="1"/>
  </cols>
  <sheetData>
    <row r="1" spans="1:6" ht="15" customHeight="1">
      <c r="A1" s="499"/>
      <c r="B1" s="500" t="s">
        <v>609</v>
      </c>
      <c r="C1" s="499"/>
      <c r="D1" s="499"/>
      <c r="E1" s="499"/>
      <c r="F1" s="499"/>
    </row>
    <row r="2" spans="1:6" ht="12" customHeight="1" thickBot="1">
      <c r="A2" s="499"/>
      <c r="B2" s="501"/>
      <c r="C2" s="501"/>
      <c r="D2" s="501"/>
      <c r="E2" s="662"/>
      <c r="F2" s="662"/>
    </row>
    <row r="3" spans="1:6" ht="8.25" customHeight="1">
      <c r="A3" s="499"/>
      <c r="B3" s="502"/>
      <c r="C3" s="663" t="s">
        <v>610</v>
      </c>
      <c r="D3" s="664"/>
      <c r="E3" s="663" t="s">
        <v>611</v>
      </c>
      <c r="F3" s="669"/>
    </row>
    <row r="4" spans="1:6" ht="8.25" customHeight="1">
      <c r="A4" s="499"/>
      <c r="B4" s="503"/>
      <c r="C4" s="665"/>
      <c r="D4" s="666"/>
      <c r="E4" s="665"/>
      <c r="F4" s="670"/>
    </row>
    <row r="5" spans="1:6" ht="4.5" customHeight="1">
      <c r="A5" s="499"/>
      <c r="B5" s="503"/>
      <c r="C5" s="667"/>
      <c r="D5" s="668"/>
      <c r="E5" s="667"/>
      <c r="F5" s="671"/>
    </row>
    <row r="6" spans="1:6" ht="17.25" customHeight="1">
      <c r="A6" s="499"/>
      <c r="B6" s="504"/>
      <c r="C6" s="505" t="s">
        <v>112</v>
      </c>
      <c r="D6" s="505" t="s">
        <v>612</v>
      </c>
      <c r="E6" s="505" t="s">
        <v>112</v>
      </c>
      <c r="F6" s="506" t="s">
        <v>612</v>
      </c>
    </row>
    <row r="7" spans="1:6" ht="15" customHeight="1">
      <c r="A7" s="499"/>
      <c r="B7" s="507" t="s">
        <v>613</v>
      </c>
      <c r="C7" s="508">
        <v>147</v>
      </c>
      <c r="D7" s="508">
        <v>1653</v>
      </c>
      <c r="E7" s="509">
        <f>C7/$C$7*100</f>
        <v>100</v>
      </c>
      <c r="F7" s="510">
        <f>D7/$D$7*100</f>
        <v>100</v>
      </c>
    </row>
    <row r="8" spans="1:6" ht="12" customHeight="1">
      <c r="A8" s="499"/>
      <c r="B8" s="507"/>
      <c r="C8" s="511"/>
      <c r="D8" s="511"/>
      <c r="E8" s="512"/>
      <c r="F8" s="510"/>
    </row>
    <row r="9" spans="1:6" ht="12" customHeight="1">
      <c r="A9" s="499"/>
      <c r="B9" s="507" t="s">
        <v>614</v>
      </c>
      <c r="C9" s="511">
        <v>135</v>
      </c>
      <c r="D9" s="511">
        <v>1112</v>
      </c>
      <c r="E9" s="512">
        <f>C9/$C$7*100</f>
        <v>91.83673469387756</v>
      </c>
      <c r="F9" s="510">
        <f>D9/$D$7*100</f>
        <v>67.27162734422262</v>
      </c>
    </row>
    <row r="10" spans="1:9" ht="12" customHeight="1">
      <c r="A10" s="499"/>
      <c r="B10" s="507" t="s">
        <v>615</v>
      </c>
      <c r="C10" s="511">
        <v>51</v>
      </c>
      <c r="D10" s="511">
        <v>167</v>
      </c>
      <c r="E10" s="512">
        <f aca="true" t="shared" si="0" ref="E10:E23">C10/$C$7*100</f>
        <v>34.69387755102041</v>
      </c>
      <c r="F10" s="510">
        <f>D10/$D$7*100</f>
        <v>10.102843315184513</v>
      </c>
      <c r="I10" s="513"/>
    </row>
    <row r="11" spans="1:6" ht="12" customHeight="1">
      <c r="A11" s="499"/>
      <c r="B11" s="507" t="s">
        <v>616</v>
      </c>
      <c r="C11" s="511">
        <v>74</v>
      </c>
      <c r="D11" s="511">
        <v>196</v>
      </c>
      <c r="E11" s="512">
        <f t="shared" si="0"/>
        <v>50.34013605442177</v>
      </c>
      <c r="F11" s="510">
        <f>D11/$D$7*100</f>
        <v>11.857229280096794</v>
      </c>
    </row>
    <row r="12" spans="1:9" ht="12" customHeight="1">
      <c r="A12" s="499"/>
      <c r="B12" s="507" t="s">
        <v>617</v>
      </c>
      <c r="C12" s="511">
        <v>72</v>
      </c>
      <c r="D12" s="511">
        <v>308</v>
      </c>
      <c r="E12" s="512">
        <f t="shared" si="0"/>
        <v>48.97959183673469</v>
      </c>
      <c r="F12" s="510">
        <f>D12/$D$7*100</f>
        <v>18.632788868723534</v>
      </c>
      <c r="I12" s="514"/>
    </row>
    <row r="13" spans="1:6" ht="12" customHeight="1">
      <c r="A13" s="499"/>
      <c r="B13" s="507" t="s">
        <v>618</v>
      </c>
      <c r="C13" s="511">
        <v>17</v>
      </c>
      <c r="D13" s="511">
        <v>30</v>
      </c>
      <c r="E13" s="512">
        <f t="shared" si="0"/>
        <v>11.564625850340136</v>
      </c>
      <c r="F13" s="510">
        <f>D13/$D$7*100</f>
        <v>1.8148820326678767</v>
      </c>
    </row>
    <row r="14" spans="1:6" ht="12" customHeight="1">
      <c r="A14" s="499"/>
      <c r="B14" s="507" t="s">
        <v>619</v>
      </c>
      <c r="C14" s="511">
        <v>38</v>
      </c>
      <c r="D14" s="511">
        <v>42</v>
      </c>
      <c r="E14" s="512">
        <f t="shared" si="0"/>
        <v>25.850340136054424</v>
      </c>
      <c r="F14" s="510">
        <f aca="true" t="shared" si="1" ref="F14:F20">D14/$D$7*100</f>
        <v>2.540834845735027</v>
      </c>
    </row>
    <row r="15" spans="1:6" ht="12" customHeight="1">
      <c r="A15" s="499"/>
      <c r="B15" s="507" t="s">
        <v>620</v>
      </c>
      <c r="C15" s="511">
        <v>24</v>
      </c>
      <c r="D15" s="511">
        <v>48</v>
      </c>
      <c r="E15" s="512">
        <f t="shared" si="0"/>
        <v>16.3265306122449</v>
      </c>
      <c r="F15" s="510">
        <f t="shared" si="1"/>
        <v>2.9038112522686026</v>
      </c>
    </row>
    <row r="16" spans="1:6" ht="12" customHeight="1">
      <c r="A16" s="499"/>
      <c r="B16" s="507" t="s">
        <v>621</v>
      </c>
      <c r="C16" s="511">
        <v>9</v>
      </c>
      <c r="D16" s="511">
        <v>9</v>
      </c>
      <c r="E16" s="512">
        <f t="shared" si="0"/>
        <v>6.122448979591836</v>
      </c>
      <c r="F16" s="510">
        <f t="shared" si="1"/>
        <v>0.5444646098003629</v>
      </c>
    </row>
    <row r="17" spans="1:6" ht="12" customHeight="1">
      <c r="A17" s="499"/>
      <c r="B17" s="507" t="s">
        <v>622</v>
      </c>
      <c r="C17" s="511">
        <v>69</v>
      </c>
      <c r="D17" s="511">
        <v>154</v>
      </c>
      <c r="E17" s="512">
        <f t="shared" si="0"/>
        <v>46.93877551020408</v>
      </c>
      <c r="F17" s="510">
        <f t="shared" si="1"/>
        <v>9.316394434361767</v>
      </c>
    </row>
    <row r="18" spans="1:6" ht="12" customHeight="1">
      <c r="A18" s="499"/>
      <c r="B18" s="507" t="s">
        <v>623</v>
      </c>
      <c r="C18" s="511">
        <v>13</v>
      </c>
      <c r="D18" s="511">
        <v>127</v>
      </c>
      <c r="E18" s="512">
        <f t="shared" si="0"/>
        <v>8.843537414965986</v>
      </c>
      <c r="F18" s="510">
        <f t="shared" si="1"/>
        <v>7.683000604960677</v>
      </c>
    </row>
    <row r="19" spans="1:6" ht="12" customHeight="1">
      <c r="A19" s="499"/>
      <c r="B19" s="507" t="s">
        <v>624</v>
      </c>
      <c r="C19" s="511">
        <v>23</v>
      </c>
      <c r="D19" s="511">
        <v>80</v>
      </c>
      <c r="E19" s="512">
        <f t="shared" si="0"/>
        <v>15.646258503401361</v>
      </c>
      <c r="F19" s="510">
        <f t="shared" si="1"/>
        <v>4.839685420447671</v>
      </c>
    </row>
    <row r="20" spans="1:6" ht="12" customHeight="1">
      <c r="A20" s="499"/>
      <c r="B20" s="507" t="s">
        <v>625</v>
      </c>
      <c r="C20" s="511">
        <v>1</v>
      </c>
      <c r="D20" s="511">
        <v>6</v>
      </c>
      <c r="E20" s="512">
        <f t="shared" si="0"/>
        <v>0.6802721088435374</v>
      </c>
      <c r="F20" s="510">
        <f t="shared" si="1"/>
        <v>0.3629764065335753</v>
      </c>
    </row>
    <row r="21" spans="1:6" ht="12" customHeight="1">
      <c r="A21" s="499"/>
      <c r="B21" s="507" t="s">
        <v>626</v>
      </c>
      <c r="C21" s="511">
        <v>52</v>
      </c>
      <c r="D21" s="511">
        <v>402</v>
      </c>
      <c r="E21" s="512">
        <f t="shared" si="0"/>
        <v>35.374149659863946</v>
      </c>
      <c r="F21" s="510">
        <f>D21/$D$7*100</f>
        <v>24.319419237749546</v>
      </c>
    </row>
    <row r="22" spans="1:6" ht="12" customHeight="1">
      <c r="A22" s="499"/>
      <c r="B22" s="507" t="s">
        <v>627</v>
      </c>
      <c r="C22" s="511">
        <v>30</v>
      </c>
      <c r="D22" s="511">
        <v>106</v>
      </c>
      <c r="E22" s="512">
        <f t="shared" si="0"/>
        <v>20.408163265306122</v>
      </c>
      <c r="F22" s="510">
        <f>D22/$D$7*100</f>
        <v>6.412583182093163</v>
      </c>
    </row>
    <row r="23" spans="1:6" ht="12" customHeight="1">
      <c r="A23" s="499"/>
      <c r="B23" s="507" t="s">
        <v>628</v>
      </c>
      <c r="C23" s="511">
        <v>13</v>
      </c>
      <c r="D23" s="511">
        <v>78</v>
      </c>
      <c r="E23" s="512">
        <f t="shared" si="0"/>
        <v>8.843537414965986</v>
      </c>
      <c r="F23" s="510">
        <f>D23/$D$7*100</f>
        <v>4.71869328493648</v>
      </c>
    </row>
    <row r="24" spans="1:6" ht="12" customHeight="1">
      <c r="A24" s="499"/>
      <c r="B24" s="507"/>
      <c r="C24" s="511"/>
      <c r="D24" s="511"/>
      <c r="E24" s="512"/>
      <c r="F24" s="510"/>
    </row>
    <row r="25" spans="1:6" ht="12" customHeight="1">
      <c r="A25" s="499"/>
      <c r="B25" s="507" t="s">
        <v>629</v>
      </c>
      <c r="C25" s="511">
        <v>104</v>
      </c>
      <c r="D25" s="511">
        <v>217</v>
      </c>
      <c r="E25" s="512">
        <f aca="true" t="shared" si="2" ref="E25:E53">C25/$C$7*100</f>
        <v>70.74829931972789</v>
      </c>
      <c r="F25" s="510">
        <f>D25/$D$7*100</f>
        <v>13.127646702964308</v>
      </c>
    </row>
    <row r="26" spans="1:6" ht="12" customHeight="1">
      <c r="A26" s="499"/>
      <c r="B26" s="507" t="s">
        <v>630</v>
      </c>
      <c r="C26" s="511">
        <v>14</v>
      </c>
      <c r="D26" s="511">
        <v>1</v>
      </c>
      <c r="E26" s="512">
        <f t="shared" si="2"/>
        <v>9.523809523809524</v>
      </c>
      <c r="F26" s="510">
        <f aca="true" t="shared" si="3" ref="F26:F42">D26/$D$7*100</f>
        <v>0.06049606775559589</v>
      </c>
    </row>
    <row r="27" spans="1:6" ht="12" customHeight="1">
      <c r="A27" s="499"/>
      <c r="B27" s="507" t="s">
        <v>631</v>
      </c>
      <c r="C27" s="511">
        <v>21</v>
      </c>
      <c r="D27" s="511">
        <v>1</v>
      </c>
      <c r="E27" s="512">
        <f t="shared" si="2"/>
        <v>14.285714285714285</v>
      </c>
      <c r="F27" s="510">
        <f t="shared" si="3"/>
        <v>0.06049606775559589</v>
      </c>
    </row>
    <row r="28" spans="1:6" ht="12" customHeight="1">
      <c r="A28" s="499"/>
      <c r="B28" s="507" t="s">
        <v>632</v>
      </c>
      <c r="C28" s="511">
        <v>14</v>
      </c>
      <c r="D28" s="511">
        <v>4</v>
      </c>
      <c r="E28" s="512">
        <f t="shared" si="2"/>
        <v>9.523809523809524</v>
      </c>
      <c r="F28" s="510">
        <f t="shared" si="3"/>
        <v>0.24198427102238357</v>
      </c>
    </row>
    <row r="29" spans="1:6" ht="12" customHeight="1">
      <c r="A29" s="499"/>
      <c r="B29" s="507" t="s">
        <v>633</v>
      </c>
      <c r="C29" s="511">
        <v>2</v>
      </c>
      <c r="D29" s="511">
        <v>5</v>
      </c>
      <c r="E29" s="512">
        <f t="shared" si="2"/>
        <v>1.3605442176870748</v>
      </c>
      <c r="F29" s="510">
        <f t="shared" si="3"/>
        <v>0.3024803387779794</v>
      </c>
    </row>
    <row r="30" spans="1:6" ht="12" customHeight="1">
      <c r="A30" s="499"/>
      <c r="B30" s="507" t="s">
        <v>634</v>
      </c>
      <c r="C30" s="511">
        <v>40</v>
      </c>
      <c r="D30" s="511">
        <v>28</v>
      </c>
      <c r="E30" s="512">
        <f t="shared" si="2"/>
        <v>27.2108843537415</v>
      </c>
      <c r="F30" s="510">
        <f t="shared" si="3"/>
        <v>1.693889897156685</v>
      </c>
    </row>
    <row r="31" spans="1:6" ht="12" customHeight="1">
      <c r="A31" s="499"/>
      <c r="B31" s="507" t="s">
        <v>635</v>
      </c>
      <c r="C31" s="511">
        <v>55</v>
      </c>
      <c r="D31" s="511">
        <v>55</v>
      </c>
      <c r="E31" s="512">
        <f t="shared" si="2"/>
        <v>37.41496598639456</v>
      </c>
      <c r="F31" s="510">
        <f t="shared" si="3"/>
        <v>3.327283726557774</v>
      </c>
    </row>
    <row r="32" spans="1:6" ht="12" customHeight="1">
      <c r="A32" s="499"/>
      <c r="B32" s="507" t="s">
        <v>636</v>
      </c>
      <c r="C32" s="511">
        <v>29</v>
      </c>
      <c r="D32" s="511">
        <v>32</v>
      </c>
      <c r="E32" s="512">
        <f t="shared" si="2"/>
        <v>19.727891156462583</v>
      </c>
      <c r="F32" s="510">
        <f t="shared" si="3"/>
        <v>1.9358741681790685</v>
      </c>
    </row>
    <row r="33" spans="1:6" ht="12" customHeight="1">
      <c r="A33" s="499"/>
      <c r="B33" s="507" t="s">
        <v>637</v>
      </c>
      <c r="C33" s="511">
        <v>57</v>
      </c>
      <c r="D33" s="511">
        <v>26</v>
      </c>
      <c r="E33" s="512">
        <f t="shared" si="2"/>
        <v>38.775510204081634</v>
      </c>
      <c r="F33" s="510">
        <f t="shared" si="3"/>
        <v>1.572897761645493</v>
      </c>
    </row>
    <row r="34" spans="1:6" ht="12" customHeight="1">
      <c r="A34" s="499"/>
      <c r="B34" s="507" t="s">
        <v>638</v>
      </c>
      <c r="C34" s="511">
        <v>96</v>
      </c>
      <c r="D34" s="511">
        <v>207</v>
      </c>
      <c r="E34" s="512">
        <f t="shared" si="2"/>
        <v>65.3061224489796</v>
      </c>
      <c r="F34" s="510">
        <f t="shared" si="3"/>
        <v>12.522686025408348</v>
      </c>
    </row>
    <row r="35" spans="1:6" ht="12" customHeight="1">
      <c r="A35" s="499"/>
      <c r="B35" s="507" t="s">
        <v>639</v>
      </c>
      <c r="C35" s="511">
        <v>29</v>
      </c>
      <c r="D35" s="511">
        <v>20</v>
      </c>
      <c r="E35" s="512">
        <f t="shared" si="2"/>
        <v>19.727891156462583</v>
      </c>
      <c r="F35" s="510">
        <f t="shared" si="3"/>
        <v>1.2099213551119177</v>
      </c>
    </row>
    <row r="36" spans="1:6" ht="12" customHeight="1">
      <c r="A36" s="499"/>
      <c r="B36" s="507" t="s">
        <v>640</v>
      </c>
      <c r="C36" s="511">
        <v>6</v>
      </c>
      <c r="D36" s="511">
        <v>13</v>
      </c>
      <c r="E36" s="512">
        <f t="shared" si="2"/>
        <v>4.081632653061225</v>
      </c>
      <c r="F36" s="510">
        <f t="shared" si="3"/>
        <v>0.7864488808227466</v>
      </c>
    </row>
    <row r="37" spans="1:6" ht="12" customHeight="1">
      <c r="A37" s="499"/>
      <c r="B37" s="507" t="s">
        <v>641</v>
      </c>
      <c r="C37" s="511">
        <v>57</v>
      </c>
      <c r="D37" s="511">
        <v>122</v>
      </c>
      <c r="E37" s="512">
        <f t="shared" si="2"/>
        <v>38.775510204081634</v>
      </c>
      <c r="F37" s="510">
        <f t="shared" si="3"/>
        <v>7.380520266182698</v>
      </c>
    </row>
    <row r="38" spans="1:6" ht="12" customHeight="1">
      <c r="A38" s="499"/>
      <c r="B38" s="507" t="s">
        <v>642</v>
      </c>
      <c r="C38" s="511">
        <v>42</v>
      </c>
      <c r="D38" s="511">
        <v>103</v>
      </c>
      <c r="E38" s="512">
        <f t="shared" si="2"/>
        <v>28.57142857142857</v>
      </c>
      <c r="F38" s="510">
        <f t="shared" si="3"/>
        <v>6.231094978826376</v>
      </c>
    </row>
    <row r="39" spans="1:6" ht="12" customHeight="1">
      <c r="A39" s="499"/>
      <c r="B39" s="507" t="s">
        <v>643</v>
      </c>
      <c r="C39" s="511">
        <v>6</v>
      </c>
      <c r="D39" s="511">
        <v>5</v>
      </c>
      <c r="E39" s="512">
        <f t="shared" si="2"/>
        <v>4.081632653061225</v>
      </c>
      <c r="F39" s="510">
        <f t="shared" si="3"/>
        <v>0.3024803387779794</v>
      </c>
    </row>
    <row r="40" spans="1:6" ht="12" customHeight="1">
      <c r="A40" s="499"/>
      <c r="B40" s="507" t="s">
        <v>644</v>
      </c>
      <c r="C40" s="511">
        <v>22</v>
      </c>
      <c r="D40" s="511">
        <v>45</v>
      </c>
      <c r="E40" s="512">
        <f t="shared" si="2"/>
        <v>14.965986394557824</v>
      </c>
      <c r="F40" s="510">
        <f t="shared" si="3"/>
        <v>2.722323049001815</v>
      </c>
    </row>
    <row r="41" spans="1:6" ht="12" customHeight="1">
      <c r="A41" s="499"/>
      <c r="B41" s="507" t="s">
        <v>645</v>
      </c>
      <c r="C41" s="511">
        <v>3</v>
      </c>
      <c r="D41" s="511">
        <v>4</v>
      </c>
      <c r="E41" s="512">
        <f t="shared" si="2"/>
        <v>2.0408163265306123</v>
      </c>
      <c r="F41" s="510">
        <f t="shared" si="3"/>
        <v>0.24198427102238357</v>
      </c>
    </row>
    <row r="42" spans="1:6" ht="12" customHeight="1">
      <c r="A42" s="499"/>
      <c r="B42" s="507" t="s">
        <v>646</v>
      </c>
      <c r="C42" s="511">
        <v>21</v>
      </c>
      <c r="D42" s="511">
        <v>20</v>
      </c>
      <c r="E42" s="512">
        <f t="shared" si="2"/>
        <v>14.285714285714285</v>
      </c>
      <c r="F42" s="510">
        <f t="shared" si="3"/>
        <v>1.2099213551119177</v>
      </c>
    </row>
    <row r="43" spans="1:6" ht="12" customHeight="1">
      <c r="A43" s="499"/>
      <c r="B43" s="507"/>
      <c r="C43" s="511"/>
      <c r="D43" s="511"/>
      <c r="E43" s="512"/>
      <c r="F43" s="510"/>
    </row>
    <row r="44" spans="1:6" ht="12" customHeight="1">
      <c r="A44" s="499"/>
      <c r="B44" s="507" t="s">
        <v>647</v>
      </c>
      <c r="C44" s="511">
        <v>105</v>
      </c>
      <c r="D44" s="511">
        <v>265</v>
      </c>
      <c r="E44" s="512">
        <f t="shared" si="2"/>
        <v>71.42857142857143</v>
      </c>
      <c r="F44" s="510">
        <f aca="true" t="shared" si="4" ref="F44:F53">D44/$D$7*100</f>
        <v>16.031457955232913</v>
      </c>
    </row>
    <row r="45" spans="1:6" ht="12" customHeight="1">
      <c r="A45" s="499"/>
      <c r="B45" s="507" t="s">
        <v>648</v>
      </c>
      <c r="C45" s="511">
        <v>82</v>
      </c>
      <c r="D45" s="511">
        <v>131</v>
      </c>
      <c r="E45" s="512">
        <f t="shared" si="2"/>
        <v>55.78231292517006</v>
      </c>
      <c r="F45" s="510">
        <f t="shared" si="4"/>
        <v>7.9249848759830614</v>
      </c>
    </row>
    <row r="46" spans="1:6" ht="12" customHeight="1">
      <c r="A46" s="499"/>
      <c r="B46" s="507" t="s">
        <v>649</v>
      </c>
      <c r="C46" s="511">
        <v>70</v>
      </c>
      <c r="D46" s="511">
        <v>36</v>
      </c>
      <c r="E46" s="512">
        <f t="shared" si="2"/>
        <v>47.61904761904761</v>
      </c>
      <c r="F46" s="510">
        <f t="shared" si="4"/>
        <v>2.1778584392014517</v>
      </c>
    </row>
    <row r="47" spans="1:6" ht="12" customHeight="1">
      <c r="A47" s="499"/>
      <c r="B47" s="507" t="s">
        <v>650</v>
      </c>
      <c r="C47" s="511">
        <v>13</v>
      </c>
      <c r="D47" s="511">
        <v>0</v>
      </c>
      <c r="E47" s="512">
        <f>C47/$C$7*100</f>
        <v>8.843537414965986</v>
      </c>
      <c r="F47" s="510">
        <f t="shared" si="4"/>
        <v>0</v>
      </c>
    </row>
    <row r="48" spans="1:6" ht="12" customHeight="1">
      <c r="A48" s="499"/>
      <c r="B48" s="507" t="s">
        <v>651</v>
      </c>
      <c r="C48" s="511">
        <v>4</v>
      </c>
      <c r="D48" s="511">
        <v>1</v>
      </c>
      <c r="E48" s="512">
        <f>C48/$C$7*100</f>
        <v>2.7210884353741496</v>
      </c>
      <c r="F48" s="510">
        <f t="shared" si="4"/>
        <v>0.06049606775559589</v>
      </c>
    </row>
    <row r="49" spans="1:6" ht="12" customHeight="1">
      <c r="A49" s="499"/>
      <c r="B49" s="507" t="s">
        <v>652</v>
      </c>
      <c r="C49" s="511">
        <v>11</v>
      </c>
      <c r="D49" s="511">
        <v>0</v>
      </c>
      <c r="E49" s="512">
        <f>C49/$C$7*100</f>
        <v>7.482993197278912</v>
      </c>
      <c r="F49" s="510">
        <f t="shared" si="4"/>
        <v>0</v>
      </c>
    </row>
    <row r="50" spans="1:6" ht="12" customHeight="1">
      <c r="A50" s="499"/>
      <c r="B50" s="507" t="s">
        <v>653</v>
      </c>
      <c r="C50" s="511">
        <v>34</v>
      </c>
      <c r="D50" s="511">
        <v>36</v>
      </c>
      <c r="E50" s="512">
        <f t="shared" si="2"/>
        <v>23.12925170068027</v>
      </c>
      <c r="F50" s="510">
        <f t="shared" si="4"/>
        <v>2.1778584392014517</v>
      </c>
    </row>
    <row r="51" spans="1:6" ht="12" customHeight="1">
      <c r="A51" s="499"/>
      <c r="B51" s="507" t="s">
        <v>654</v>
      </c>
      <c r="C51" s="511">
        <v>4</v>
      </c>
      <c r="D51" s="511">
        <v>4</v>
      </c>
      <c r="E51" s="512">
        <f t="shared" si="2"/>
        <v>2.7210884353741496</v>
      </c>
      <c r="F51" s="510">
        <f t="shared" si="4"/>
        <v>0.24198427102238357</v>
      </c>
    </row>
    <row r="52" spans="1:6" ht="12" customHeight="1">
      <c r="A52" s="501"/>
      <c r="B52" s="507" t="s">
        <v>655</v>
      </c>
      <c r="C52" s="511">
        <v>4</v>
      </c>
      <c r="D52" s="511">
        <v>6</v>
      </c>
      <c r="E52" s="512">
        <f t="shared" si="2"/>
        <v>2.7210884353741496</v>
      </c>
      <c r="F52" s="510">
        <f t="shared" si="4"/>
        <v>0.3629764065335753</v>
      </c>
    </row>
    <row r="53" spans="1:6" ht="12" customHeight="1">
      <c r="A53" s="499"/>
      <c r="B53" s="507" t="s">
        <v>656</v>
      </c>
      <c r="C53" s="511">
        <v>7</v>
      </c>
      <c r="D53" s="511">
        <v>4</v>
      </c>
      <c r="E53" s="512">
        <f t="shared" si="2"/>
        <v>4.761904761904762</v>
      </c>
      <c r="F53" s="510">
        <f t="shared" si="4"/>
        <v>0.24198427102238357</v>
      </c>
    </row>
    <row r="54" spans="1:6" ht="3" customHeight="1" thickBot="1">
      <c r="A54" s="499"/>
      <c r="B54" s="515"/>
      <c r="C54" s="516"/>
      <c r="D54" s="516"/>
      <c r="E54" s="517"/>
      <c r="F54" s="518"/>
    </row>
    <row r="55" spans="1:6" ht="13.5" customHeight="1">
      <c r="A55" s="499"/>
      <c r="B55" s="519" t="s">
        <v>657</v>
      </c>
      <c r="C55" s="520"/>
      <c r="D55" s="520"/>
      <c r="E55" s="520"/>
      <c r="F55" s="520"/>
    </row>
    <row r="56" ht="13.5" customHeight="1">
      <c r="B56" s="519" t="s">
        <v>658</v>
      </c>
    </row>
    <row r="57" ht="13.5" customHeight="1">
      <c r="B57" s="519" t="s">
        <v>659</v>
      </c>
    </row>
    <row r="58" ht="13.5" customHeight="1">
      <c r="B58" s="519" t="s">
        <v>660</v>
      </c>
    </row>
    <row r="59" ht="13.5" customHeight="1">
      <c r="B59" s="519" t="s">
        <v>608</v>
      </c>
    </row>
    <row r="60" ht="10.5" customHeight="1"/>
    <row r="61" ht="13.5" customHeight="1"/>
    <row r="62" spans="2:5" ht="15" customHeight="1">
      <c r="B62" s="500" t="s">
        <v>661</v>
      </c>
      <c r="E62" s="513"/>
    </row>
    <row r="63" spans="2:5" ht="12" customHeight="1" thickBot="1">
      <c r="B63" s="6"/>
      <c r="C63" s="6"/>
      <c r="D63" s="6"/>
      <c r="E63" s="521" t="s">
        <v>662</v>
      </c>
    </row>
    <row r="64" spans="2:5" ht="25.5" customHeight="1">
      <c r="B64" s="522"/>
      <c r="C64" s="523" t="s">
        <v>78</v>
      </c>
      <c r="D64" s="523" t="s">
        <v>663</v>
      </c>
      <c r="E64" s="524" t="s">
        <v>664</v>
      </c>
    </row>
    <row r="65" spans="2:6" ht="15" customHeight="1">
      <c r="B65" s="525" t="s">
        <v>665</v>
      </c>
      <c r="C65" s="526">
        <f>SUM(C67:C73)</f>
        <v>85</v>
      </c>
      <c r="D65" s="526">
        <f>SUM(D67:D73)</f>
        <v>4</v>
      </c>
      <c r="E65" s="527">
        <f>SUM(C65:D65)</f>
        <v>89</v>
      </c>
      <c r="F65" s="528"/>
    </row>
    <row r="66" spans="2:5" ht="12.75" customHeight="1">
      <c r="B66" s="525"/>
      <c r="C66" s="529"/>
      <c r="D66" s="530"/>
      <c r="E66" s="531"/>
    </row>
    <row r="67" spans="2:5" ht="12.75" customHeight="1">
      <c r="B67" s="532" t="s">
        <v>666</v>
      </c>
      <c r="C67" s="526">
        <v>23</v>
      </c>
      <c r="D67" s="526">
        <v>2</v>
      </c>
      <c r="E67" s="527">
        <f>C67+D67</f>
        <v>25</v>
      </c>
    </row>
    <row r="68" spans="2:5" ht="12.75" customHeight="1">
      <c r="B68" s="533" t="s">
        <v>560</v>
      </c>
      <c r="C68" s="526">
        <v>22</v>
      </c>
      <c r="D68" s="526">
        <v>0</v>
      </c>
      <c r="E68" s="527">
        <f aca="true" t="shared" si="5" ref="E68:E73">C68+D68</f>
        <v>22</v>
      </c>
    </row>
    <row r="69" spans="2:5" ht="12.75" customHeight="1">
      <c r="B69" s="525" t="s">
        <v>667</v>
      </c>
      <c r="C69" s="526">
        <v>11</v>
      </c>
      <c r="D69" s="526">
        <v>0</v>
      </c>
      <c r="E69" s="527">
        <f t="shared" si="5"/>
        <v>11</v>
      </c>
    </row>
    <row r="70" spans="2:5" ht="12.75" customHeight="1">
      <c r="B70" s="525" t="s">
        <v>668</v>
      </c>
      <c r="C70" s="526">
        <v>11</v>
      </c>
      <c r="D70" s="526">
        <v>2</v>
      </c>
      <c r="E70" s="527">
        <f t="shared" si="5"/>
        <v>13</v>
      </c>
    </row>
    <row r="71" spans="2:5" ht="12.75" customHeight="1">
      <c r="B71" s="525" t="s">
        <v>669</v>
      </c>
      <c r="C71" s="526">
        <v>5</v>
      </c>
      <c r="D71" s="526">
        <v>0</v>
      </c>
      <c r="E71" s="527">
        <f t="shared" si="5"/>
        <v>5</v>
      </c>
    </row>
    <row r="72" spans="2:5" ht="12.75" customHeight="1">
      <c r="B72" s="525" t="s">
        <v>670</v>
      </c>
      <c r="C72" s="526">
        <v>6</v>
      </c>
      <c r="D72" s="526">
        <v>0</v>
      </c>
      <c r="E72" s="527">
        <f t="shared" si="5"/>
        <v>6</v>
      </c>
    </row>
    <row r="73" spans="2:5" ht="12.75" customHeight="1">
      <c r="B73" s="525" t="s">
        <v>671</v>
      </c>
      <c r="C73" s="526">
        <v>7</v>
      </c>
      <c r="D73" s="526">
        <v>0</v>
      </c>
      <c r="E73" s="527">
        <f t="shared" si="5"/>
        <v>7</v>
      </c>
    </row>
    <row r="74" spans="2:5" ht="5.25" customHeight="1" thickBot="1">
      <c r="B74" s="534"/>
      <c r="C74" s="516"/>
      <c r="D74" s="535"/>
      <c r="E74" s="536"/>
    </row>
    <row r="75" spans="2:6" ht="14.25" customHeight="1">
      <c r="B75" s="519" t="s">
        <v>672</v>
      </c>
      <c r="C75" s="37"/>
      <c r="D75" s="537"/>
      <c r="E75" s="537"/>
      <c r="F75" s="537"/>
    </row>
    <row r="76" spans="2:6" ht="12" customHeight="1">
      <c r="B76" s="519"/>
      <c r="C76" s="38"/>
      <c r="D76" s="38"/>
      <c r="E76" s="38"/>
      <c r="F76" s="38"/>
    </row>
    <row r="78" ht="15" customHeight="1">
      <c r="B78" s="538"/>
    </row>
    <row r="79" ht="15" customHeight="1">
      <c r="B79" s="538"/>
    </row>
    <row r="80" ht="15" customHeight="1">
      <c r="B80" s="538"/>
    </row>
    <row r="81" ht="15" customHeight="1">
      <c r="B81" s="538"/>
    </row>
    <row r="82" ht="15" customHeight="1">
      <c r="B82" s="538"/>
    </row>
    <row r="83" ht="15" customHeight="1">
      <c r="B83" s="538"/>
    </row>
    <row r="84" ht="15" customHeight="1">
      <c r="B84" s="538"/>
    </row>
    <row r="85" ht="15" customHeight="1">
      <c r="B85" s="538"/>
    </row>
    <row r="86" ht="15" customHeight="1">
      <c r="B86" s="538"/>
    </row>
  </sheetData>
  <sheetProtection/>
  <mergeCells count="3">
    <mergeCell ref="E2:F2"/>
    <mergeCell ref="C3:D5"/>
    <mergeCell ref="E3:F5"/>
  </mergeCells>
  <printOptions/>
  <pageMargins left="0.5118110236220472" right="0.5118110236220472" top="0.5511811023622047" bottom="0.3937007874015748" header="0.3937007874015748" footer="0.35433070866141736"/>
  <pageSetup firstPageNumber="172" useFirstPageNumber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171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10.59765625" defaultRowHeight="16.5" customHeight="1"/>
  <cols>
    <col min="1" max="1" width="2.59765625" style="1" customWidth="1"/>
    <col min="2" max="2" width="7.3984375" style="1" customWidth="1"/>
    <col min="3" max="3" width="12.5" style="1" customWidth="1"/>
    <col min="4" max="9" width="7.69921875" style="1" customWidth="1"/>
    <col min="10" max="10" width="9.3984375" style="1" customWidth="1"/>
    <col min="11" max="12" width="7.69921875" style="1" customWidth="1"/>
    <col min="13" max="13" width="9.19921875" style="1" customWidth="1"/>
    <col min="14" max="15" width="7.69921875" style="1" customWidth="1"/>
    <col min="16" max="16" width="7" style="1" customWidth="1"/>
    <col min="17" max="17" width="2.59765625" style="1" customWidth="1"/>
    <col min="18" max="16384" width="10.59765625" style="1" customWidth="1"/>
  </cols>
  <sheetData>
    <row r="1" spans="1:2" ht="18" customHeight="1">
      <c r="A1" s="66"/>
      <c r="B1" s="5" t="s">
        <v>91</v>
      </c>
    </row>
    <row r="2" spans="2:14" ht="18" customHeight="1" thickBot="1">
      <c r="B2" s="3" t="s">
        <v>62</v>
      </c>
      <c r="C2" s="17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7" ht="18" customHeight="1">
      <c r="B3" s="7"/>
      <c r="C3" s="38"/>
      <c r="D3" s="8"/>
      <c r="E3" s="9"/>
      <c r="F3" s="9" t="s">
        <v>87</v>
      </c>
      <c r="G3" s="9" t="s">
        <v>87</v>
      </c>
      <c r="H3" s="9"/>
      <c r="I3" s="9"/>
      <c r="J3" s="9"/>
      <c r="K3" s="10"/>
      <c r="L3" s="11"/>
      <c r="M3" s="12"/>
      <c r="N3" s="10"/>
      <c r="O3" s="36"/>
      <c r="P3" s="37"/>
      <c r="Q3" s="38"/>
    </row>
    <row r="4" spans="2:17" ht="18" customHeight="1">
      <c r="B4" s="15"/>
      <c r="C4" s="38"/>
      <c r="D4" s="16"/>
      <c r="E4" s="542" t="s">
        <v>105</v>
      </c>
      <c r="F4" s="545" t="s">
        <v>7</v>
      </c>
      <c r="G4" s="542" t="s">
        <v>104</v>
      </c>
      <c r="H4" s="545" t="s">
        <v>9</v>
      </c>
      <c r="I4" s="545" t="s">
        <v>10</v>
      </c>
      <c r="J4" s="539" t="s">
        <v>95</v>
      </c>
      <c r="K4" s="16" t="s">
        <v>2</v>
      </c>
      <c r="L4" s="17"/>
      <c r="M4" s="539" t="s">
        <v>100</v>
      </c>
      <c r="N4" s="16" t="s">
        <v>3</v>
      </c>
      <c r="O4" s="39"/>
      <c r="P4" s="37"/>
      <c r="Q4" s="38"/>
    </row>
    <row r="5" spans="2:17" ht="18" customHeight="1">
      <c r="B5" s="15"/>
      <c r="C5" s="38"/>
      <c r="D5" s="16" t="s">
        <v>78</v>
      </c>
      <c r="E5" s="543"/>
      <c r="F5" s="543"/>
      <c r="G5" s="543"/>
      <c r="H5" s="543"/>
      <c r="I5" s="543"/>
      <c r="J5" s="540"/>
      <c r="K5" s="17"/>
      <c r="L5" s="16" t="s">
        <v>4</v>
      </c>
      <c r="M5" s="540"/>
      <c r="N5" s="17"/>
      <c r="O5" s="40" t="s">
        <v>4</v>
      </c>
      <c r="P5" s="37"/>
      <c r="Q5" s="38"/>
    </row>
    <row r="6" spans="2:17" ht="18" customHeight="1">
      <c r="B6" s="15"/>
      <c r="C6" s="38"/>
      <c r="D6" s="16"/>
      <c r="E6" s="543"/>
      <c r="F6" s="543"/>
      <c r="G6" s="543"/>
      <c r="H6" s="543"/>
      <c r="I6" s="543"/>
      <c r="J6" s="540"/>
      <c r="K6" s="16" t="s">
        <v>11</v>
      </c>
      <c r="L6" s="16" t="s">
        <v>12</v>
      </c>
      <c r="M6" s="540"/>
      <c r="N6" s="16" t="s">
        <v>11</v>
      </c>
      <c r="O6" s="40" t="s">
        <v>79</v>
      </c>
      <c r="P6" s="37"/>
      <c r="Q6" s="38"/>
    </row>
    <row r="7" spans="2:17" ht="18" customHeight="1">
      <c r="B7" s="21"/>
      <c r="C7" s="177"/>
      <c r="D7" s="22"/>
      <c r="E7" s="544"/>
      <c r="F7" s="544"/>
      <c r="G7" s="544"/>
      <c r="H7" s="544"/>
      <c r="I7" s="544"/>
      <c r="J7" s="541"/>
      <c r="K7" s="23"/>
      <c r="L7" s="22"/>
      <c r="M7" s="541"/>
      <c r="N7" s="23"/>
      <c r="O7" s="41"/>
      <c r="P7" s="37"/>
      <c r="Q7" s="38"/>
    </row>
    <row r="8" spans="2:17" ht="21" customHeight="1">
      <c r="B8" s="26" t="s">
        <v>158</v>
      </c>
      <c r="C8" s="175" t="s">
        <v>159</v>
      </c>
      <c r="D8" s="42">
        <v>6.9</v>
      </c>
      <c r="E8" s="42">
        <v>0.3</v>
      </c>
      <c r="F8" s="42">
        <v>0.1</v>
      </c>
      <c r="G8" s="42">
        <v>0.9</v>
      </c>
      <c r="H8" s="42">
        <v>0.1</v>
      </c>
      <c r="I8" s="42">
        <v>5.6</v>
      </c>
      <c r="J8" s="28" t="s">
        <v>80</v>
      </c>
      <c r="K8" s="42">
        <v>60.9</v>
      </c>
      <c r="L8" s="42">
        <v>17.8</v>
      </c>
      <c r="M8" s="28" t="s">
        <v>80</v>
      </c>
      <c r="N8" s="42">
        <v>34.6</v>
      </c>
      <c r="O8" s="43" t="s">
        <v>15</v>
      </c>
      <c r="P8" s="44"/>
      <c r="Q8" s="45"/>
    </row>
    <row r="9" spans="2:17" ht="21" customHeight="1">
      <c r="B9" s="26" t="s">
        <v>16</v>
      </c>
      <c r="C9" s="161" t="s">
        <v>160</v>
      </c>
      <c r="D9" s="42">
        <v>7.3</v>
      </c>
      <c r="E9" s="42">
        <v>0.4</v>
      </c>
      <c r="F9" s="42">
        <v>0.1</v>
      </c>
      <c r="G9" s="42">
        <v>0.8</v>
      </c>
      <c r="H9" s="42">
        <v>0.1</v>
      </c>
      <c r="I9" s="42">
        <v>5.9</v>
      </c>
      <c r="J9" s="28" t="s">
        <v>80</v>
      </c>
      <c r="K9" s="42">
        <v>60.2</v>
      </c>
      <c r="L9" s="46" t="s">
        <v>61</v>
      </c>
      <c r="M9" s="28" t="s">
        <v>80</v>
      </c>
      <c r="N9" s="42">
        <v>33.6</v>
      </c>
      <c r="O9" s="43" t="s">
        <v>15</v>
      </c>
      <c r="P9" s="44"/>
      <c r="Q9" s="45"/>
    </row>
    <row r="10" spans="2:17" ht="21" customHeight="1">
      <c r="B10" s="26" t="s">
        <v>18</v>
      </c>
      <c r="C10" s="161" t="s">
        <v>161</v>
      </c>
      <c r="D10" s="42">
        <v>7.6</v>
      </c>
      <c r="E10" s="42">
        <v>0.5</v>
      </c>
      <c r="F10" s="42">
        <v>0.1</v>
      </c>
      <c r="G10" s="42">
        <v>0.8</v>
      </c>
      <c r="H10" s="42">
        <v>0.1</v>
      </c>
      <c r="I10" s="42">
        <v>6.1</v>
      </c>
      <c r="J10" s="28" t="s">
        <v>80</v>
      </c>
      <c r="K10" s="42">
        <v>60.4</v>
      </c>
      <c r="L10" s="42">
        <v>17.7</v>
      </c>
      <c r="M10" s="28" t="s">
        <v>80</v>
      </c>
      <c r="N10" s="42">
        <v>33.4</v>
      </c>
      <c r="O10" s="43" t="s">
        <v>15</v>
      </c>
      <c r="P10" s="44"/>
      <c r="Q10" s="45"/>
    </row>
    <row r="11" spans="2:17" ht="21" customHeight="1">
      <c r="B11" s="26" t="s">
        <v>19</v>
      </c>
      <c r="C11" s="161" t="s">
        <v>162</v>
      </c>
      <c r="D11" s="42">
        <v>8</v>
      </c>
      <c r="E11" s="42">
        <v>0.5</v>
      </c>
      <c r="F11" s="42">
        <v>0.1</v>
      </c>
      <c r="G11" s="42">
        <v>0.9</v>
      </c>
      <c r="H11" s="42">
        <v>0.1</v>
      </c>
      <c r="I11" s="42">
        <v>6.4</v>
      </c>
      <c r="J11" s="28" t="s">
        <v>80</v>
      </c>
      <c r="K11" s="42">
        <v>61.3</v>
      </c>
      <c r="L11" s="42">
        <v>17.7</v>
      </c>
      <c r="M11" s="28" t="s">
        <v>80</v>
      </c>
      <c r="N11" s="42">
        <v>33.6</v>
      </c>
      <c r="O11" s="43" t="s">
        <v>15</v>
      </c>
      <c r="P11" s="44"/>
      <c r="Q11" s="45"/>
    </row>
    <row r="12" spans="2:17" ht="21" customHeight="1">
      <c r="B12" s="26" t="s">
        <v>20</v>
      </c>
      <c r="C12" s="161" t="s">
        <v>163</v>
      </c>
      <c r="D12" s="42">
        <v>8.3</v>
      </c>
      <c r="E12" s="42">
        <v>0.5</v>
      </c>
      <c r="F12" s="42">
        <v>0.1</v>
      </c>
      <c r="G12" s="42">
        <v>0.9</v>
      </c>
      <c r="H12" s="42">
        <v>0.1</v>
      </c>
      <c r="I12" s="42">
        <v>6.8</v>
      </c>
      <c r="J12" s="28" t="s">
        <v>80</v>
      </c>
      <c r="K12" s="42">
        <v>62.4</v>
      </c>
      <c r="L12" s="42">
        <v>19.1</v>
      </c>
      <c r="M12" s="28" t="s">
        <v>80</v>
      </c>
      <c r="N12" s="42">
        <v>34.2</v>
      </c>
      <c r="O12" s="47">
        <v>0.1</v>
      </c>
      <c r="P12" s="44"/>
      <c r="Q12" s="45"/>
    </row>
    <row r="13" spans="2:17" ht="21" customHeight="1">
      <c r="B13" s="26" t="s">
        <v>21</v>
      </c>
      <c r="C13" s="161" t="s">
        <v>164</v>
      </c>
      <c r="D13" s="42">
        <v>8.4</v>
      </c>
      <c r="E13" s="42">
        <v>0.5</v>
      </c>
      <c r="F13" s="42">
        <v>0.1</v>
      </c>
      <c r="G13" s="42">
        <v>1</v>
      </c>
      <c r="H13" s="42">
        <v>0.1</v>
      </c>
      <c r="I13" s="42">
        <v>6.8</v>
      </c>
      <c r="J13" s="28" t="s">
        <v>80</v>
      </c>
      <c r="K13" s="42">
        <v>63.5</v>
      </c>
      <c r="L13" s="42">
        <v>21.1</v>
      </c>
      <c r="M13" s="28" t="s">
        <v>80</v>
      </c>
      <c r="N13" s="42">
        <v>34.3</v>
      </c>
      <c r="O13" s="43" t="s">
        <v>15</v>
      </c>
      <c r="P13" s="44"/>
      <c r="Q13" s="45"/>
    </row>
    <row r="14" spans="2:17" ht="21" customHeight="1">
      <c r="B14" s="26" t="s">
        <v>22</v>
      </c>
      <c r="C14" s="161" t="s">
        <v>165</v>
      </c>
      <c r="D14" s="42">
        <v>8.6</v>
      </c>
      <c r="E14" s="42">
        <v>0.5</v>
      </c>
      <c r="F14" s="42">
        <v>0.1</v>
      </c>
      <c r="G14" s="42">
        <v>0.8</v>
      </c>
      <c r="H14" s="42">
        <v>0.1</v>
      </c>
      <c r="I14" s="42">
        <v>7.1</v>
      </c>
      <c r="J14" s="28" t="s">
        <v>80</v>
      </c>
      <c r="K14" s="42">
        <v>64.5</v>
      </c>
      <c r="L14" s="42">
        <v>21.8</v>
      </c>
      <c r="M14" s="28" t="s">
        <v>80</v>
      </c>
      <c r="N14" s="42">
        <v>33.9</v>
      </c>
      <c r="O14" s="43" t="s">
        <v>15</v>
      </c>
      <c r="P14" s="44"/>
      <c r="Q14" s="45"/>
    </row>
    <row r="15" spans="2:17" ht="21" customHeight="1">
      <c r="B15" s="26" t="s">
        <v>23</v>
      </c>
      <c r="C15" s="161" t="s">
        <v>166</v>
      </c>
      <c r="D15" s="42">
        <v>9</v>
      </c>
      <c r="E15" s="42">
        <v>0.5</v>
      </c>
      <c r="F15" s="42">
        <v>0.1</v>
      </c>
      <c r="G15" s="42">
        <v>0.8</v>
      </c>
      <c r="H15" s="42">
        <v>0.1</v>
      </c>
      <c r="I15" s="42">
        <v>7.5</v>
      </c>
      <c r="J15" s="28" t="s">
        <v>80</v>
      </c>
      <c r="K15" s="42">
        <v>65.3</v>
      </c>
      <c r="L15" s="42">
        <v>22.6</v>
      </c>
      <c r="M15" s="28" t="s">
        <v>80</v>
      </c>
      <c r="N15" s="42">
        <v>33.9</v>
      </c>
      <c r="O15" s="43" t="s">
        <v>15</v>
      </c>
      <c r="P15" s="44"/>
      <c r="Q15" s="45"/>
    </row>
    <row r="16" spans="2:17" ht="21" customHeight="1">
      <c r="B16" s="26" t="s">
        <v>24</v>
      </c>
      <c r="C16" s="161" t="s">
        <v>167</v>
      </c>
      <c r="D16" s="42">
        <v>9.4</v>
      </c>
      <c r="E16" s="42">
        <v>0.5</v>
      </c>
      <c r="F16" s="42">
        <v>0.1</v>
      </c>
      <c r="G16" s="42">
        <v>0.8</v>
      </c>
      <c r="H16" s="42">
        <v>0.1</v>
      </c>
      <c r="I16" s="42">
        <v>7.9</v>
      </c>
      <c r="J16" s="28" t="s">
        <v>80</v>
      </c>
      <c r="K16" s="42">
        <v>66.9</v>
      </c>
      <c r="L16" s="42">
        <v>22.8</v>
      </c>
      <c r="M16" s="28" t="s">
        <v>80</v>
      </c>
      <c r="N16" s="42">
        <v>33.9</v>
      </c>
      <c r="O16" s="43" t="s">
        <v>15</v>
      </c>
      <c r="P16" s="44"/>
      <c r="Q16" s="45"/>
    </row>
    <row r="17" spans="2:17" ht="21" customHeight="1">
      <c r="B17" s="26" t="s">
        <v>25</v>
      </c>
      <c r="C17" s="161" t="s">
        <v>168</v>
      </c>
      <c r="D17" s="42">
        <v>9.6</v>
      </c>
      <c r="E17" s="42">
        <v>0.5</v>
      </c>
      <c r="F17" s="42">
        <v>0.1</v>
      </c>
      <c r="G17" s="42">
        <v>0.8</v>
      </c>
      <c r="H17" s="42">
        <v>0.1</v>
      </c>
      <c r="I17" s="42">
        <v>8.1</v>
      </c>
      <c r="J17" s="28" t="s">
        <v>80</v>
      </c>
      <c r="K17" s="42">
        <v>67.1</v>
      </c>
      <c r="L17" s="42">
        <v>23.8</v>
      </c>
      <c r="M17" s="28" t="s">
        <v>80</v>
      </c>
      <c r="N17" s="42">
        <v>34.1</v>
      </c>
      <c r="O17" s="43" t="s">
        <v>15</v>
      </c>
      <c r="P17" s="44"/>
      <c r="Q17" s="45"/>
    </row>
    <row r="18" spans="2:17" ht="21" customHeight="1">
      <c r="B18" s="26" t="s">
        <v>26</v>
      </c>
      <c r="C18" s="161" t="s">
        <v>169</v>
      </c>
      <c r="D18" s="42">
        <v>10</v>
      </c>
      <c r="E18" s="42">
        <v>0.5</v>
      </c>
      <c r="F18" s="42">
        <v>0.1</v>
      </c>
      <c r="G18" s="42">
        <v>0.8</v>
      </c>
      <c r="H18" s="42">
        <v>0.1</v>
      </c>
      <c r="I18" s="42">
        <v>8.4</v>
      </c>
      <c r="J18" s="28" t="s">
        <v>80</v>
      </c>
      <c r="K18" s="42">
        <v>68</v>
      </c>
      <c r="L18" s="42">
        <v>24.5</v>
      </c>
      <c r="M18" s="28" t="s">
        <v>80</v>
      </c>
      <c r="N18" s="42">
        <v>34.3</v>
      </c>
      <c r="O18" s="43" t="s">
        <v>15</v>
      </c>
      <c r="P18" s="44"/>
      <c r="Q18" s="45"/>
    </row>
    <row r="19" spans="2:17" ht="21" customHeight="1">
      <c r="B19" s="26" t="s">
        <v>27</v>
      </c>
      <c r="C19" s="161" t="s">
        <v>170</v>
      </c>
      <c r="D19" s="42">
        <v>10.2</v>
      </c>
      <c r="E19" s="42">
        <v>0.7</v>
      </c>
      <c r="F19" s="42">
        <v>0.1</v>
      </c>
      <c r="G19" s="42">
        <v>0.7</v>
      </c>
      <c r="H19" s="42">
        <v>0.1</v>
      </c>
      <c r="I19" s="42">
        <v>8.6</v>
      </c>
      <c r="J19" s="28" t="s">
        <v>80</v>
      </c>
      <c r="K19" s="42">
        <v>69.7</v>
      </c>
      <c r="L19" s="42">
        <v>25.1</v>
      </c>
      <c r="M19" s="28" t="s">
        <v>80</v>
      </c>
      <c r="N19" s="42">
        <v>34.5</v>
      </c>
      <c r="O19" s="43" t="s">
        <v>15</v>
      </c>
      <c r="P19" s="44"/>
      <c r="Q19" s="45"/>
    </row>
    <row r="20" spans="2:17" ht="21" customHeight="1">
      <c r="B20" s="26" t="s">
        <v>28</v>
      </c>
      <c r="C20" s="161" t="s">
        <v>171</v>
      </c>
      <c r="D20" s="42">
        <v>10.3</v>
      </c>
      <c r="E20" s="42">
        <v>0.7</v>
      </c>
      <c r="F20" s="42">
        <v>0.1</v>
      </c>
      <c r="G20" s="42">
        <v>0.6</v>
      </c>
      <c r="H20" s="42">
        <v>0.1</v>
      </c>
      <c r="I20" s="42">
        <v>8.8</v>
      </c>
      <c r="J20" s="28" t="s">
        <v>80</v>
      </c>
      <c r="K20" s="42">
        <v>71.1</v>
      </c>
      <c r="L20" s="42">
        <v>25</v>
      </c>
      <c r="M20" s="28" t="s">
        <v>80</v>
      </c>
      <c r="N20" s="42">
        <v>34.4</v>
      </c>
      <c r="O20" s="47">
        <v>0.1</v>
      </c>
      <c r="P20" s="44"/>
      <c r="Q20" s="45"/>
    </row>
    <row r="21" spans="2:17" ht="21" customHeight="1">
      <c r="B21" s="31" t="s">
        <v>29</v>
      </c>
      <c r="C21" s="161" t="s">
        <v>172</v>
      </c>
      <c r="D21" s="42">
        <v>10.4</v>
      </c>
      <c r="E21" s="42">
        <v>0.7</v>
      </c>
      <c r="F21" s="42">
        <v>0.1</v>
      </c>
      <c r="G21" s="42">
        <v>0.5</v>
      </c>
      <c r="H21" s="42">
        <v>0.1</v>
      </c>
      <c r="I21" s="42">
        <v>9</v>
      </c>
      <c r="J21" s="28" t="s">
        <v>80</v>
      </c>
      <c r="K21" s="42">
        <v>72.3</v>
      </c>
      <c r="L21" s="42">
        <v>26.1</v>
      </c>
      <c r="M21" s="28" t="s">
        <v>80</v>
      </c>
      <c r="N21" s="42">
        <v>33.5</v>
      </c>
      <c r="O21" s="43" t="s">
        <v>15</v>
      </c>
      <c r="P21" s="44"/>
      <c r="Q21" s="45"/>
    </row>
    <row r="22" spans="2:17" ht="21" customHeight="1">
      <c r="B22" s="31" t="s">
        <v>30</v>
      </c>
      <c r="C22" s="161" t="s">
        <v>173</v>
      </c>
      <c r="D22" s="42">
        <v>10.7</v>
      </c>
      <c r="E22" s="42">
        <v>0.9</v>
      </c>
      <c r="F22" s="42">
        <v>0.1</v>
      </c>
      <c r="G22" s="42">
        <v>0.5</v>
      </c>
      <c r="H22" s="42">
        <v>0.1</v>
      </c>
      <c r="I22" s="42">
        <v>9</v>
      </c>
      <c r="J22" s="28" t="s">
        <v>80</v>
      </c>
      <c r="K22" s="42">
        <v>71.3</v>
      </c>
      <c r="L22" s="42">
        <v>27.4</v>
      </c>
      <c r="M22" s="28" t="s">
        <v>80</v>
      </c>
      <c r="N22" s="42">
        <v>33.5</v>
      </c>
      <c r="O22" s="43" t="s">
        <v>15</v>
      </c>
      <c r="P22" s="44"/>
      <c r="Q22" s="45"/>
    </row>
    <row r="23" spans="2:17" ht="21" customHeight="1">
      <c r="B23" s="31" t="s">
        <v>31</v>
      </c>
      <c r="C23" s="161" t="s">
        <v>174</v>
      </c>
      <c r="D23" s="42">
        <v>10.9</v>
      </c>
      <c r="E23" s="42">
        <v>1</v>
      </c>
      <c r="F23" s="42">
        <v>0.1</v>
      </c>
      <c r="G23" s="42">
        <v>0.5</v>
      </c>
      <c r="H23" s="42">
        <v>0.1</v>
      </c>
      <c r="I23" s="42">
        <v>9.2</v>
      </c>
      <c r="J23" s="28" t="s">
        <v>80</v>
      </c>
      <c r="K23" s="42">
        <v>72.2</v>
      </c>
      <c r="L23" s="42">
        <v>26.4</v>
      </c>
      <c r="M23" s="28" t="s">
        <v>80</v>
      </c>
      <c r="N23" s="42">
        <v>32.8</v>
      </c>
      <c r="O23" s="43" t="s">
        <v>15</v>
      </c>
      <c r="P23" s="44"/>
      <c r="Q23" s="45"/>
    </row>
    <row r="24" spans="2:17" ht="21" customHeight="1">
      <c r="B24" s="31" t="s">
        <v>32</v>
      </c>
      <c r="C24" s="161" t="s">
        <v>175</v>
      </c>
      <c r="D24" s="42">
        <v>10.7</v>
      </c>
      <c r="E24" s="42">
        <v>1</v>
      </c>
      <c r="F24" s="42">
        <v>0.1</v>
      </c>
      <c r="G24" s="42">
        <v>0.5</v>
      </c>
      <c r="H24" s="42">
        <v>0.1</v>
      </c>
      <c r="I24" s="42">
        <v>9</v>
      </c>
      <c r="J24" s="28" t="s">
        <v>80</v>
      </c>
      <c r="K24" s="42">
        <v>72.7</v>
      </c>
      <c r="L24" s="42">
        <v>27.5</v>
      </c>
      <c r="M24" s="28" t="s">
        <v>80</v>
      </c>
      <c r="N24" s="42">
        <v>32.4</v>
      </c>
      <c r="O24" s="43" t="s">
        <v>15</v>
      </c>
      <c r="P24" s="44"/>
      <c r="Q24" s="45"/>
    </row>
    <row r="25" spans="2:17" ht="21" customHeight="1">
      <c r="B25" s="31" t="s">
        <v>33</v>
      </c>
      <c r="C25" s="161" t="s">
        <v>176</v>
      </c>
      <c r="D25" s="42">
        <v>10.7</v>
      </c>
      <c r="E25" s="42">
        <v>1</v>
      </c>
      <c r="F25" s="42">
        <v>0.1</v>
      </c>
      <c r="G25" s="42">
        <v>0.4</v>
      </c>
      <c r="H25" s="42">
        <v>0.1</v>
      </c>
      <c r="I25" s="42">
        <v>9.1</v>
      </c>
      <c r="J25" s="28" t="s">
        <v>80</v>
      </c>
      <c r="K25" s="42">
        <v>72.5</v>
      </c>
      <c r="L25" s="42">
        <v>27.5</v>
      </c>
      <c r="M25" s="28" t="s">
        <v>80</v>
      </c>
      <c r="N25" s="42">
        <v>32.3</v>
      </c>
      <c r="O25" s="47">
        <v>0.1</v>
      </c>
      <c r="P25" s="44"/>
      <c r="Q25" s="45"/>
    </row>
    <row r="26" spans="2:17" ht="21" customHeight="1">
      <c r="B26" s="31" t="s">
        <v>34</v>
      </c>
      <c r="C26" s="161" t="s">
        <v>177</v>
      </c>
      <c r="D26" s="42">
        <v>10.6</v>
      </c>
      <c r="E26" s="42">
        <v>1</v>
      </c>
      <c r="F26" s="42">
        <v>0.1</v>
      </c>
      <c r="G26" s="42">
        <v>0.3</v>
      </c>
      <c r="H26" s="42">
        <v>0.1</v>
      </c>
      <c r="I26" s="42">
        <v>9.1</v>
      </c>
      <c r="J26" s="28" t="s">
        <v>80</v>
      </c>
      <c r="K26" s="42">
        <v>71.6</v>
      </c>
      <c r="L26" s="42">
        <v>28.1</v>
      </c>
      <c r="M26" s="28" t="s">
        <v>80</v>
      </c>
      <c r="N26" s="42">
        <v>31.5</v>
      </c>
      <c r="O26" s="43" t="s">
        <v>15</v>
      </c>
      <c r="P26" s="44"/>
      <c r="Q26" s="45"/>
    </row>
    <row r="27" spans="2:17" ht="21" customHeight="1">
      <c r="B27" s="31" t="s">
        <v>35</v>
      </c>
      <c r="C27" s="161" t="s">
        <v>178</v>
      </c>
      <c r="D27" s="42">
        <v>10.6</v>
      </c>
      <c r="E27" s="42">
        <v>1</v>
      </c>
      <c r="F27" s="42">
        <v>0.1</v>
      </c>
      <c r="G27" s="42">
        <v>0.4</v>
      </c>
      <c r="H27" s="42">
        <v>0.1</v>
      </c>
      <c r="I27" s="42">
        <v>9.1</v>
      </c>
      <c r="J27" s="28" t="s">
        <v>80</v>
      </c>
      <c r="K27" s="42">
        <v>70.9</v>
      </c>
      <c r="L27" s="42">
        <v>27.2</v>
      </c>
      <c r="M27" s="28" t="s">
        <v>80</v>
      </c>
      <c r="N27" s="42">
        <v>30.8</v>
      </c>
      <c r="O27" s="43" t="s">
        <v>15</v>
      </c>
      <c r="P27" s="44"/>
      <c r="Q27" s="45"/>
    </row>
    <row r="28" spans="2:17" ht="21" customHeight="1">
      <c r="B28" s="31" t="s">
        <v>36</v>
      </c>
      <c r="C28" s="161" t="s">
        <v>179</v>
      </c>
      <c r="D28" s="42">
        <v>10.4</v>
      </c>
      <c r="E28" s="42">
        <v>0.9</v>
      </c>
      <c r="F28" s="42">
        <v>0.1</v>
      </c>
      <c r="G28" s="42">
        <v>0.4</v>
      </c>
      <c r="H28" s="42">
        <v>0.1</v>
      </c>
      <c r="I28" s="42">
        <v>9</v>
      </c>
      <c r="J28" s="28" t="s">
        <v>80</v>
      </c>
      <c r="K28" s="42">
        <v>71</v>
      </c>
      <c r="L28" s="46" t="s">
        <v>61</v>
      </c>
      <c r="M28" s="28" t="s">
        <v>80</v>
      </c>
      <c r="N28" s="42">
        <v>30.9</v>
      </c>
      <c r="O28" s="43" t="s">
        <v>15</v>
      </c>
      <c r="P28" s="44"/>
      <c r="Q28" s="45"/>
    </row>
    <row r="29" spans="2:17" ht="21" customHeight="1">
      <c r="B29" s="31" t="s">
        <v>37</v>
      </c>
      <c r="C29" s="161" t="s">
        <v>180</v>
      </c>
      <c r="D29" s="42">
        <v>10.4</v>
      </c>
      <c r="E29" s="42">
        <v>0.9</v>
      </c>
      <c r="F29" s="42">
        <v>0.1</v>
      </c>
      <c r="G29" s="42">
        <v>0.4</v>
      </c>
      <c r="H29" s="42">
        <v>0.1</v>
      </c>
      <c r="I29" s="42">
        <v>9</v>
      </c>
      <c r="J29" s="28" t="s">
        <v>80</v>
      </c>
      <c r="K29" s="42">
        <v>70.9</v>
      </c>
      <c r="L29" s="46" t="s">
        <v>61</v>
      </c>
      <c r="M29" s="28" t="s">
        <v>80</v>
      </c>
      <c r="N29" s="42">
        <v>30.8</v>
      </c>
      <c r="O29" s="43" t="s">
        <v>15</v>
      </c>
      <c r="P29" s="44"/>
      <c r="Q29" s="45"/>
    </row>
    <row r="30" spans="2:17" ht="21" customHeight="1">
      <c r="B30" s="31" t="s">
        <v>38</v>
      </c>
      <c r="C30" s="161" t="s">
        <v>181</v>
      </c>
      <c r="D30" s="42">
        <v>10.4</v>
      </c>
      <c r="E30" s="42">
        <v>0.9</v>
      </c>
      <c r="F30" s="42">
        <v>0.1</v>
      </c>
      <c r="G30" s="42">
        <v>0.4</v>
      </c>
      <c r="H30" s="42">
        <v>0.1</v>
      </c>
      <c r="I30" s="42">
        <v>8.9</v>
      </c>
      <c r="J30" s="28" t="s">
        <v>80</v>
      </c>
      <c r="K30" s="42">
        <v>69.7</v>
      </c>
      <c r="L30" s="42">
        <v>25.9</v>
      </c>
      <c r="M30" s="28" t="s">
        <v>80</v>
      </c>
      <c r="N30" s="42">
        <v>30.1</v>
      </c>
      <c r="O30" s="43" t="s">
        <v>15</v>
      </c>
      <c r="P30" s="44"/>
      <c r="Q30" s="45"/>
    </row>
    <row r="31" spans="2:17" ht="21" customHeight="1">
      <c r="B31" s="31" t="s">
        <v>39</v>
      </c>
      <c r="C31" s="161" t="s">
        <v>182</v>
      </c>
      <c r="D31" s="42">
        <v>10.2</v>
      </c>
      <c r="E31" s="42">
        <v>0.9</v>
      </c>
      <c r="F31" s="42">
        <v>0.1</v>
      </c>
      <c r="G31" s="42">
        <v>0.3</v>
      </c>
      <c r="H31" s="42">
        <v>0.1</v>
      </c>
      <c r="I31" s="42">
        <v>8.9</v>
      </c>
      <c r="J31" s="28" t="s">
        <v>80</v>
      </c>
      <c r="K31" s="42">
        <v>70</v>
      </c>
      <c r="L31" s="42">
        <v>25.6</v>
      </c>
      <c r="M31" s="28" t="s">
        <v>80</v>
      </c>
      <c r="N31" s="42">
        <v>30</v>
      </c>
      <c r="O31" s="47">
        <v>0.1</v>
      </c>
      <c r="P31" s="44"/>
      <c r="Q31" s="45"/>
    </row>
    <row r="32" spans="2:17" ht="21" customHeight="1">
      <c r="B32" s="31" t="s">
        <v>40</v>
      </c>
      <c r="C32" s="161" t="s">
        <v>183</v>
      </c>
      <c r="D32" s="42">
        <v>10.2</v>
      </c>
      <c r="E32" s="42">
        <v>0.9</v>
      </c>
      <c r="F32" s="42">
        <v>0.1</v>
      </c>
      <c r="G32" s="42">
        <v>0.3</v>
      </c>
      <c r="H32" s="42">
        <v>0.1</v>
      </c>
      <c r="I32" s="42">
        <v>8.9</v>
      </c>
      <c r="J32" s="28" t="s">
        <v>80</v>
      </c>
      <c r="K32" s="42">
        <v>69.9</v>
      </c>
      <c r="L32" s="42">
        <v>25.8</v>
      </c>
      <c r="M32" s="28" t="s">
        <v>80</v>
      </c>
      <c r="N32" s="42">
        <v>30.2</v>
      </c>
      <c r="O32" s="43" t="s">
        <v>15</v>
      </c>
      <c r="P32" s="44"/>
      <c r="Q32" s="45"/>
    </row>
    <row r="33" spans="2:17" ht="21" customHeight="1">
      <c r="B33" s="31" t="s">
        <v>41</v>
      </c>
      <c r="C33" s="161" t="s">
        <v>184</v>
      </c>
      <c r="D33" s="42">
        <v>10.2</v>
      </c>
      <c r="E33" s="42">
        <v>0.8</v>
      </c>
      <c r="F33" s="42">
        <v>0.1</v>
      </c>
      <c r="G33" s="42">
        <v>0.3</v>
      </c>
      <c r="H33" s="42">
        <v>0.1</v>
      </c>
      <c r="I33" s="42">
        <v>8.9</v>
      </c>
      <c r="J33" s="28" t="s">
        <v>80</v>
      </c>
      <c r="K33" s="42">
        <v>70</v>
      </c>
      <c r="L33" s="42">
        <v>25.7</v>
      </c>
      <c r="M33" s="28" t="s">
        <v>80</v>
      </c>
      <c r="N33" s="42">
        <v>30.8</v>
      </c>
      <c r="O33" s="43" t="s">
        <v>15</v>
      </c>
      <c r="P33" s="44"/>
      <c r="Q33" s="45"/>
    </row>
    <row r="34" spans="2:17" ht="21" customHeight="1">
      <c r="B34" s="31" t="s">
        <v>42</v>
      </c>
      <c r="C34" s="161" t="s">
        <v>185</v>
      </c>
      <c r="D34" s="42">
        <v>10.3</v>
      </c>
      <c r="E34" s="42">
        <v>0.8</v>
      </c>
      <c r="F34" s="42">
        <v>0.1</v>
      </c>
      <c r="G34" s="42">
        <v>0.3</v>
      </c>
      <c r="H34" s="42">
        <v>0.1</v>
      </c>
      <c r="I34" s="42">
        <v>9.1</v>
      </c>
      <c r="J34" s="28" t="s">
        <v>80</v>
      </c>
      <c r="K34" s="42">
        <v>70.9</v>
      </c>
      <c r="L34" s="42">
        <v>25.9</v>
      </c>
      <c r="M34" s="28" t="s">
        <v>80</v>
      </c>
      <c r="N34" s="42">
        <v>31.4</v>
      </c>
      <c r="O34" s="43" t="s">
        <v>15</v>
      </c>
      <c r="P34" s="44"/>
      <c r="Q34" s="45"/>
    </row>
    <row r="35" spans="2:17" ht="21" customHeight="1">
      <c r="B35" s="31" t="s">
        <v>43</v>
      </c>
      <c r="C35" s="161" t="s">
        <v>186</v>
      </c>
      <c r="D35" s="42">
        <v>10.6</v>
      </c>
      <c r="E35" s="42">
        <v>0.7</v>
      </c>
      <c r="F35" s="42">
        <v>0.1</v>
      </c>
      <c r="G35" s="42">
        <v>0.2</v>
      </c>
      <c r="H35" s="42">
        <v>0.1</v>
      </c>
      <c r="I35" s="42">
        <v>9.5</v>
      </c>
      <c r="J35" s="28" t="s">
        <v>80</v>
      </c>
      <c r="K35" s="42">
        <v>72.2</v>
      </c>
      <c r="L35" s="42">
        <v>26.5</v>
      </c>
      <c r="M35" s="28" t="s">
        <v>80</v>
      </c>
      <c r="N35" s="42">
        <v>32.4</v>
      </c>
      <c r="O35" s="43" t="s">
        <v>15</v>
      </c>
      <c r="P35" s="44"/>
      <c r="Q35" s="45"/>
    </row>
    <row r="36" spans="2:17" ht="21" customHeight="1">
      <c r="B36" s="31" t="s">
        <v>44</v>
      </c>
      <c r="C36" s="161" t="s">
        <v>187</v>
      </c>
      <c r="D36" s="42">
        <v>10.6</v>
      </c>
      <c r="E36" s="42">
        <v>0.8</v>
      </c>
      <c r="F36" s="42">
        <v>0.1</v>
      </c>
      <c r="G36" s="42">
        <v>0.2</v>
      </c>
      <c r="H36" s="42">
        <v>0.1</v>
      </c>
      <c r="I36" s="42">
        <v>9.5</v>
      </c>
      <c r="J36" s="28" t="s">
        <v>80</v>
      </c>
      <c r="K36" s="42">
        <v>71.9</v>
      </c>
      <c r="L36" s="42">
        <v>24.7</v>
      </c>
      <c r="M36" s="28" t="s">
        <v>80</v>
      </c>
      <c r="N36" s="42">
        <v>32.9</v>
      </c>
      <c r="O36" s="47">
        <v>0.2</v>
      </c>
      <c r="P36" s="44"/>
      <c r="Q36" s="45"/>
    </row>
    <row r="37" spans="2:17" ht="21" customHeight="1">
      <c r="B37" s="31" t="s">
        <v>45</v>
      </c>
      <c r="C37" s="161" t="s">
        <v>188</v>
      </c>
      <c r="D37" s="42">
        <v>10.7</v>
      </c>
      <c r="E37" s="42">
        <v>0.8</v>
      </c>
      <c r="F37" s="42">
        <v>0.1</v>
      </c>
      <c r="G37" s="42">
        <v>0.2</v>
      </c>
      <c r="H37" s="42">
        <v>0.1</v>
      </c>
      <c r="I37" s="42">
        <v>9.6</v>
      </c>
      <c r="J37" s="28" t="s">
        <v>80</v>
      </c>
      <c r="K37" s="42">
        <v>72.3</v>
      </c>
      <c r="L37" s="42">
        <v>24.5</v>
      </c>
      <c r="M37" s="28" t="s">
        <v>80</v>
      </c>
      <c r="N37" s="42">
        <v>34.2</v>
      </c>
      <c r="O37" s="47">
        <v>0.2</v>
      </c>
      <c r="P37" s="44"/>
      <c r="Q37" s="45"/>
    </row>
    <row r="38" spans="2:17" ht="21" customHeight="1">
      <c r="B38" s="31" t="s">
        <v>46</v>
      </c>
      <c r="C38" s="161" t="s">
        <v>189</v>
      </c>
      <c r="D38" s="42">
        <v>10.6</v>
      </c>
      <c r="E38" s="42">
        <v>0.8</v>
      </c>
      <c r="F38" s="42">
        <v>0.1</v>
      </c>
      <c r="G38" s="42">
        <v>0.2</v>
      </c>
      <c r="H38" s="42">
        <v>0.1</v>
      </c>
      <c r="I38" s="42">
        <v>9.5</v>
      </c>
      <c r="J38" s="28" t="s">
        <v>80</v>
      </c>
      <c r="K38" s="42">
        <v>71.9</v>
      </c>
      <c r="L38" s="42">
        <v>24.3</v>
      </c>
      <c r="M38" s="28" t="s">
        <v>80</v>
      </c>
      <c r="N38" s="42">
        <v>34.7</v>
      </c>
      <c r="O38" s="47">
        <v>0.2</v>
      </c>
      <c r="P38" s="44"/>
      <c r="Q38" s="45"/>
    </row>
    <row r="39" spans="2:17" ht="21" customHeight="1">
      <c r="B39" s="31" t="s">
        <v>47</v>
      </c>
      <c r="C39" s="161" t="s">
        <v>190</v>
      </c>
      <c r="D39" s="42">
        <v>10.5</v>
      </c>
      <c r="E39" s="42">
        <v>0.8</v>
      </c>
      <c r="F39" s="42">
        <v>0.1</v>
      </c>
      <c r="G39" s="42">
        <v>0.2</v>
      </c>
      <c r="H39" s="42">
        <v>0.1</v>
      </c>
      <c r="I39" s="42">
        <v>9.3</v>
      </c>
      <c r="J39" s="28" t="s">
        <v>80</v>
      </c>
      <c r="K39" s="42">
        <v>72</v>
      </c>
      <c r="L39" s="42">
        <v>24.1</v>
      </c>
      <c r="M39" s="28" t="s">
        <v>80</v>
      </c>
      <c r="N39" s="42">
        <v>34.8</v>
      </c>
      <c r="O39" s="47">
        <v>0.1</v>
      </c>
      <c r="P39" s="44"/>
      <c r="Q39" s="45"/>
    </row>
    <row r="40" spans="2:17" ht="21" customHeight="1">
      <c r="B40" s="31" t="s">
        <v>48</v>
      </c>
      <c r="C40" s="161" t="s">
        <v>191</v>
      </c>
      <c r="D40" s="42">
        <v>10.3</v>
      </c>
      <c r="E40" s="42">
        <v>0.8</v>
      </c>
      <c r="F40" s="42">
        <v>0.1</v>
      </c>
      <c r="G40" s="42">
        <v>0.2</v>
      </c>
      <c r="H40" s="42">
        <v>0.1</v>
      </c>
      <c r="I40" s="42">
        <v>9.2</v>
      </c>
      <c r="J40" s="28" t="s">
        <v>80</v>
      </c>
      <c r="K40" s="42">
        <v>71.9</v>
      </c>
      <c r="L40" s="42">
        <v>24</v>
      </c>
      <c r="M40" s="28" t="s">
        <v>80</v>
      </c>
      <c r="N40" s="42">
        <v>35</v>
      </c>
      <c r="O40" s="47">
        <v>0.1</v>
      </c>
      <c r="P40" s="44"/>
      <c r="Q40" s="45"/>
    </row>
    <row r="41" spans="2:17" ht="21" customHeight="1">
      <c r="B41" s="31" t="s">
        <v>49</v>
      </c>
      <c r="C41" s="161" t="s">
        <v>192</v>
      </c>
      <c r="D41" s="42">
        <v>10.2</v>
      </c>
      <c r="E41" s="42">
        <v>0.9</v>
      </c>
      <c r="F41" s="42">
        <v>0.1</v>
      </c>
      <c r="G41" s="42">
        <v>0.1</v>
      </c>
      <c r="H41" s="42">
        <v>0.1</v>
      </c>
      <c r="I41" s="42">
        <v>9</v>
      </c>
      <c r="J41" s="28" t="s">
        <v>80</v>
      </c>
      <c r="K41" s="42">
        <v>72.1</v>
      </c>
      <c r="L41" s="42">
        <v>24</v>
      </c>
      <c r="M41" s="28" t="s">
        <v>80</v>
      </c>
      <c r="N41" s="42">
        <v>36.1</v>
      </c>
      <c r="O41" s="47">
        <v>0.1</v>
      </c>
      <c r="P41" s="44"/>
      <c r="Q41" s="45"/>
    </row>
    <row r="42" spans="2:17" ht="21" customHeight="1">
      <c r="B42" s="31" t="s">
        <v>50</v>
      </c>
      <c r="C42" s="161" t="s">
        <v>193</v>
      </c>
      <c r="D42" s="42">
        <v>10.4</v>
      </c>
      <c r="E42" s="42">
        <v>0.9</v>
      </c>
      <c r="F42" s="42">
        <v>0.1</v>
      </c>
      <c r="G42" s="42">
        <v>0.1</v>
      </c>
      <c r="H42" s="42">
        <v>0.1</v>
      </c>
      <c r="I42" s="42">
        <v>9.3</v>
      </c>
      <c r="J42" s="28" t="s">
        <v>80</v>
      </c>
      <c r="K42" s="42">
        <v>71.6</v>
      </c>
      <c r="L42" s="42">
        <v>23.6</v>
      </c>
      <c r="M42" s="28" t="s">
        <v>80</v>
      </c>
      <c r="N42" s="42">
        <v>37.1</v>
      </c>
      <c r="O42" s="47">
        <v>0.1</v>
      </c>
      <c r="P42" s="44"/>
      <c r="Q42" s="45"/>
    </row>
    <row r="43" spans="2:17" ht="21" customHeight="1" thickBot="1">
      <c r="B43" s="32" t="s">
        <v>51</v>
      </c>
      <c r="C43" s="174" t="s">
        <v>194</v>
      </c>
      <c r="D43" s="62">
        <v>10.7</v>
      </c>
      <c r="E43" s="62">
        <v>0.9</v>
      </c>
      <c r="F43" s="62">
        <v>0.1</v>
      </c>
      <c r="G43" s="62">
        <v>0.1</v>
      </c>
      <c r="H43" s="62">
        <v>0.1</v>
      </c>
      <c r="I43" s="62">
        <v>9.6</v>
      </c>
      <c r="J43" s="34" t="s">
        <v>80</v>
      </c>
      <c r="K43" s="62">
        <v>71.7</v>
      </c>
      <c r="L43" s="62">
        <v>23.4</v>
      </c>
      <c r="M43" s="34" t="s">
        <v>80</v>
      </c>
      <c r="N43" s="62">
        <v>38.7</v>
      </c>
      <c r="O43" s="63">
        <v>0.1</v>
      </c>
      <c r="P43" s="44"/>
      <c r="Q43" s="45"/>
    </row>
    <row r="44" spans="2:14" ht="18" customHeight="1">
      <c r="B44" s="52"/>
      <c r="C44" s="53"/>
      <c r="D44" s="53"/>
      <c r="E44" s="54"/>
      <c r="F44" s="55"/>
      <c r="G44" s="56"/>
      <c r="H44" s="53"/>
      <c r="I44" s="53"/>
      <c r="J44" s="53"/>
      <c r="K44" s="53"/>
      <c r="L44" s="54"/>
      <c r="M44" s="53"/>
      <c r="N44" s="53"/>
    </row>
    <row r="45" spans="1:2" ht="18" customHeight="1">
      <c r="A45" s="66"/>
      <c r="B45" s="5" t="s">
        <v>92</v>
      </c>
    </row>
    <row r="46" spans="2:14" ht="18" customHeight="1" thickBot="1">
      <c r="B46" s="3" t="s">
        <v>62</v>
      </c>
      <c r="C46" s="17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7" ht="18" customHeight="1">
      <c r="B47" s="7"/>
      <c r="C47" s="38"/>
      <c r="D47" s="8"/>
      <c r="E47" s="9"/>
      <c r="F47" s="9" t="s">
        <v>87</v>
      </c>
      <c r="G47" s="9" t="s">
        <v>87</v>
      </c>
      <c r="H47" s="9"/>
      <c r="I47" s="9"/>
      <c r="J47" s="9"/>
      <c r="K47" s="10"/>
      <c r="L47" s="11"/>
      <c r="M47" s="12"/>
      <c r="N47" s="10"/>
      <c r="O47" s="36"/>
      <c r="P47" s="37"/>
      <c r="Q47" s="38"/>
    </row>
    <row r="48" spans="2:17" ht="18" customHeight="1">
      <c r="B48" s="15"/>
      <c r="C48" s="38"/>
      <c r="D48" s="16"/>
      <c r="E48" s="542" t="s">
        <v>105</v>
      </c>
      <c r="F48" s="545" t="s">
        <v>7</v>
      </c>
      <c r="G48" s="545" t="s">
        <v>8</v>
      </c>
      <c r="H48" s="545" t="s">
        <v>9</v>
      </c>
      <c r="I48" s="545" t="s">
        <v>10</v>
      </c>
      <c r="J48" s="539" t="s">
        <v>95</v>
      </c>
      <c r="K48" s="16" t="s">
        <v>2</v>
      </c>
      <c r="L48" s="17"/>
      <c r="M48" s="539" t="s">
        <v>100</v>
      </c>
      <c r="N48" s="16" t="s">
        <v>3</v>
      </c>
      <c r="O48" s="39"/>
      <c r="P48" s="37"/>
      <c r="Q48" s="38"/>
    </row>
    <row r="49" spans="2:17" ht="18" customHeight="1">
      <c r="B49" s="15"/>
      <c r="C49" s="38"/>
      <c r="D49" s="16" t="s">
        <v>78</v>
      </c>
      <c r="E49" s="543"/>
      <c r="F49" s="543"/>
      <c r="G49" s="543"/>
      <c r="H49" s="543"/>
      <c r="I49" s="543"/>
      <c r="J49" s="540"/>
      <c r="K49" s="17"/>
      <c r="L49" s="16" t="s">
        <v>4</v>
      </c>
      <c r="M49" s="540"/>
      <c r="N49" s="17"/>
      <c r="O49" s="40" t="s">
        <v>4</v>
      </c>
      <c r="P49" s="37"/>
      <c r="Q49" s="38"/>
    </row>
    <row r="50" spans="2:17" ht="18" customHeight="1">
      <c r="B50" s="15"/>
      <c r="C50" s="38"/>
      <c r="D50" s="16"/>
      <c r="E50" s="543"/>
      <c r="F50" s="543"/>
      <c r="G50" s="543"/>
      <c r="H50" s="543"/>
      <c r="I50" s="543"/>
      <c r="J50" s="540"/>
      <c r="K50" s="16" t="s">
        <v>11</v>
      </c>
      <c r="L50" s="16" t="s">
        <v>12</v>
      </c>
      <c r="M50" s="540"/>
      <c r="N50" s="16" t="s">
        <v>11</v>
      </c>
      <c r="O50" s="40" t="s">
        <v>79</v>
      </c>
      <c r="P50" s="37"/>
      <c r="Q50" s="38"/>
    </row>
    <row r="51" spans="2:17" ht="18" customHeight="1">
      <c r="B51" s="21"/>
      <c r="C51" s="177"/>
      <c r="D51" s="22"/>
      <c r="E51" s="544"/>
      <c r="F51" s="544"/>
      <c r="G51" s="544"/>
      <c r="H51" s="544"/>
      <c r="I51" s="544"/>
      <c r="J51" s="541"/>
      <c r="K51" s="23"/>
      <c r="L51" s="22"/>
      <c r="M51" s="541"/>
      <c r="N51" s="23"/>
      <c r="O51" s="41"/>
      <c r="P51" s="37"/>
      <c r="Q51" s="38"/>
    </row>
    <row r="52" spans="1:17" ht="21" customHeight="1">
      <c r="A52" s="6"/>
      <c r="B52" s="26" t="s">
        <v>52</v>
      </c>
      <c r="C52" s="161" t="s">
        <v>195</v>
      </c>
      <c r="D52" s="42">
        <v>10.7</v>
      </c>
      <c r="E52" s="42">
        <v>0.9</v>
      </c>
      <c r="F52" s="42">
        <v>0.1</v>
      </c>
      <c r="G52" s="46" t="s">
        <v>15</v>
      </c>
      <c r="H52" s="42">
        <v>0.1</v>
      </c>
      <c r="I52" s="42">
        <v>9.6</v>
      </c>
      <c r="J52" s="28" t="s">
        <v>80</v>
      </c>
      <c r="K52" s="42">
        <v>72.7</v>
      </c>
      <c r="L52" s="42">
        <v>23.6</v>
      </c>
      <c r="M52" s="28" t="s">
        <v>80</v>
      </c>
      <c r="N52" s="42">
        <v>39.8</v>
      </c>
      <c r="O52" s="47">
        <v>0.1</v>
      </c>
      <c r="P52" s="44"/>
      <c r="Q52" s="45"/>
    </row>
    <row r="53" spans="1:17" ht="21" customHeight="1">
      <c r="A53" s="6"/>
      <c r="B53" s="26" t="s">
        <v>53</v>
      </c>
      <c r="C53" s="161" t="s">
        <v>196</v>
      </c>
      <c r="D53" s="42">
        <v>10.7</v>
      </c>
      <c r="E53" s="42">
        <v>0.9</v>
      </c>
      <c r="F53" s="42">
        <v>0.1</v>
      </c>
      <c r="G53" s="46" t="s">
        <v>15</v>
      </c>
      <c r="H53" s="42">
        <v>0.1</v>
      </c>
      <c r="I53" s="42">
        <v>9.7</v>
      </c>
      <c r="J53" s="28" t="s">
        <v>80</v>
      </c>
      <c r="K53" s="42">
        <v>73.5</v>
      </c>
      <c r="L53" s="42">
        <v>23</v>
      </c>
      <c r="M53" s="28" t="s">
        <v>80</v>
      </c>
      <c r="N53" s="42">
        <v>41.1</v>
      </c>
      <c r="O53" s="47">
        <v>0.1</v>
      </c>
      <c r="P53" s="44"/>
      <c r="Q53" s="45"/>
    </row>
    <row r="54" spans="1:17" ht="21" customHeight="1">
      <c r="A54" s="6"/>
      <c r="B54" s="26" t="s">
        <v>54</v>
      </c>
      <c r="C54" s="161" t="s">
        <v>197</v>
      </c>
      <c r="D54" s="42">
        <v>10.7</v>
      </c>
      <c r="E54" s="42">
        <v>0.9</v>
      </c>
      <c r="F54" s="42">
        <v>0.1</v>
      </c>
      <c r="G54" s="46" t="s">
        <v>15</v>
      </c>
      <c r="H54" s="42">
        <v>0.1</v>
      </c>
      <c r="I54" s="42">
        <v>9.7</v>
      </c>
      <c r="J54" s="28" t="s">
        <v>80</v>
      </c>
      <c r="K54" s="42">
        <v>74.8</v>
      </c>
      <c r="L54" s="42">
        <v>22.9</v>
      </c>
      <c r="M54" s="28" t="s">
        <v>80</v>
      </c>
      <c r="N54" s="42">
        <v>42.1</v>
      </c>
      <c r="O54" s="47">
        <v>0.1</v>
      </c>
      <c r="P54" s="44"/>
      <c r="Q54" s="45"/>
    </row>
    <row r="55" spans="2:17" s="6" customFormat="1" ht="21" customHeight="1">
      <c r="B55" s="26" t="s">
        <v>55</v>
      </c>
      <c r="C55" s="161" t="s">
        <v>198</v>
      </c>
      <c r="D55" s="42">
        <v>10.7</v>
      </c>
      <c r="E55" s="42">
        <v>0.9</v>
      </c>
      <c r="F55" s="28" t="s">
        <v>15</v>
      </c>
      <c r="G55" s="46" t="s">
        <v>15</v>
      </c>
      <c r="H55" s="42">
        <v>0.1</v>
      </c>
      <c r="I55" s="42">
        <v>9.6</v>
      </c>
      <c r="J55" s="28" t="s">
        <v>80</v>
      </c>
      <c r="K55" s="42">
        <v>76</v>
      </c>
      <c r="L55" s="42">
        <v>22.9</v>
      </c>
      <c r="M55" s="28" t="s">
        <v>80</v>
      </c>
      <c r="N55" s="42">
        <v>43.5</v>
      </c>
      <c r="O55" s="47">
        <v>0.1</v>
      </c>
      <c r="P55" s="44"/>
      <c r="Q55" s="44"/>
    </row>
    <row r="56" spans="1:17" ht="21" customHeight="1">
      <c r="A56" s="6"/>
      <c r="B56" s="26" t="s">
        <v>56</v>
      </c>
      <c r="C56" s="161" t="s">
        <v>199</v>
      </c>
      <c r="D56" s="42">
        <v>10.4</v>
      </c>
      <c r="E56" s="42">
        <v>0.9</v>
      </c>
      <c r="F56" s="28" t="s">
        <v>15</v>
      </c>
      <c r="G56" s="46" t="s">
        <v>15</v>
      </c>
      <c r="H56" s="42">
        <v>0.1</v>
      </c>
      <c r="I56" s="42">
        <v>9.4</v>
      </c>
      <c r="J56" s="42">
        <v>0.2</v>
      </c>
      <c r="K56" s="42">
        <v>77.8</v>
      </c>
      <c r="L56" s="42">
        <v>22.4</v>
      </c>
      <c r="M56" s="28" t="s">
        <v>80</v>
      </c>
      <c r="N56" s="42">
        <v>44.5</v>
      </c>
      <c r="O56" s="47">
        <v>0.1</v>
      </c>
      <c r="P56" s="44"/>
      <c r="Q56" s="45"/>
    </row>
    <row r="57" spans="1:17" ht="21" customHeight="1">
      <c r="A57" s="6"/>
      <c r="B57" s="26" t="s">
        <v>57</v>
      </c>
      <c r="C57" s="161" t="s">
        <v>200</v>
      </c>
      <c r="D57" s="42">
        <v>10.4</v>
      </c>
      <c r="E57" s="42">
        <v>0.9</v>
      </c>
      <c r="F57" s="28" t="s">
        <v>15</v>
      </c>
      <c r="G57" s="46" t="s">
        <v>15</v>
      </c>
      <c r="H57" s="42">
        <v>0.1</v>
      </c>
      <c r="I57" s="42">
        <v>9.4</v>
      </c>
      <c r="J57" s="46" t="s">
        <v>61</v>
      </c>
      <c r="K57" s="42">
        <v>79.1</v>
      </c>
      <c r="L57" s="42">
        <v>22.3</v>
      </c>
      <c r="M57" s="28" t="s">
        <v>80</v>
      </c>
      <c r="N57" s="42">
        <v>45.2</v>
      </c>
      <c r="O57" s="47">
        <v>0.1</v>
      </c>
      <c r="P57" s="44"/>
      <c r="Q57" s="45"/>
    </row>
    <row r="58" spans="1:15" ht="21" customHeight="1">
      <c r="A58" s="6"/>
      <c r="B58" s="31" t="s">
        <v>58</v>
      </c>
      <c r="C58" s="161" t="s">
        <v>201</v>
      </c>
      <c r="D58" s="48">
        <v>10.3</v>
      </c>
      <c r="E58" s="48">
        <v>0.9</v>
      </c>
      <c r="F58" s="28" t="s">
        <v>15</v>
      </c>
      <c r="G58" s="46" t="s">
        <v>15</v>
      </c>
      <c r="H58" s="48">
        <v>0.1</v>
      </c>
      <c r="I58" s="48">
        <v>9.3</v>
      </c>
      <c r="J58" s="46" t="s">
        <v>61</v>
      </c>
      <c r="K58" s="42">
        <v>80.3</v>
      </c>
      <c r="L58" s="48">
        <v>21.7</v>
      </c>
      <c r="M58" s="28" t="s">
        <v>80</v>
      </c>
      <c r="N58" s="48">
        <v>45.9</v>
      </c>
      <c r="O58" s="47">
        <v>0.1</v>
      </c>
    </row>
    <row r="59" spans="1:15" ht="21" customHeight="1">
      <c r="A59" s="6"/>
      <c r="B59" s="31" t="s">
        <v>59</v>
      </c>
      <c r="C59" s="161" t="s">
        <v>202</v>
      </c>
      <c r="D59" s="48">
        <v>10.2</v>
      </c>
      <c r="E59" s="48">
        <v>0.9</v>
      </c>
      <c r="F59" s="28" t="s">
        <v>15</v>
      </c>
      <c r="G59" s="46" t="s">
        <v>15</v>
      </c>
      <c r="H59" s="28" t="s">
        <v>80</v>
      </c>
      <c r="I59" s="48">
        <v>9.3</v>
      </c>
      <c r="J59" s="42">
        <v>0.8</v>
      </c>
      <c r="K59" s="42">
        <v>79.9</v>
      </c>
      <c r="L59" s="48">
        <v>19.8</v>
      </c>
      <c r="M59" s="28" t="s">
        <v>80</v>
      </c>
      <c r="N59" s="48">
        <v>46.1</v>
      </c>
      <c r="O59" s="47">
        <v>0.1</v>
      </c>
    </row>
    <row r="60" spans="2:15" s="6" customFormat="1" ht="21" customHeight="1">
      <c r="B60" s="31" t="s">
        <v>60</v>
      </c>
      <c r="C60" s="161" t="s">
        <v>203</v>
      </c>
      <c r="D60" s="48">
        <v>10.1</v>
      </c>
      <c r="E60" s="48">
        <v>0.9</v>
      </c>
      <c r="F60" s="28" t="s">
        <v>15</v>
      </c>
      <c r="G60" s="46" t="s">
        <v>15</v>
      </c>
      <c r="H60" s="28" t="s">
        <v>80</v>
      </c>
      <c r="I60" s="48">
        <v>9.2</v>
      </c>
      <c r="J60" s="42">
        <v>0.9</v>
      </c>
      <c r="K60" s="42">
        <v>80.6</v>
      </c>
      <c r="L60" s="48">
        <v>19.1</v>
      </c>
      <c r="M60" s="28" t="s">
        <v>80</v>
      </c>
      <c r="N60" s="49">
        <v>46.7</v>
      </c>
      <c r="O60" s="47">
        <v>0.1</v>
      </c>
    </row>
    <row r="61" spans="1:15" ht="21" customHeight="1">
      <c r="A61" s="6"/>
      <c r="B61" s="31" t="s">
        <v>81</v>
      </c>
      <c r="C61" s="161" t="s">
        <v>204</v>
      </c>
      <c r="D61" s="50">
        <v>10.1</v>
      </c>
      <c r="E61" s="50">
        <v>0.9</v>
      </c>
      <c r="F61" s="28" t="s">
        <v>82</v>
      </c>
      <c r="G61" s="46" t="s">
        <v>82</v>
      </c>
      <c r="H61" s="28" t="s">
        <v>80</v>
      </c>
      <c r="I61" s="50">
        <v>9.1</v>
      </c>
      <c r="J61" s="50">
        <v>2.1</v>
      </c>
      <c r="K61" s="50">
        <v>81.4</v>
      </c>
      <c r="L61" s="50">
        <v>19</v>
      </c>
      <c r="M61" s="51" t="s">
        <v>82</v>
      </c>
      <c r="N61" s="50">
        <v>46.8</v>
      </c>
      <c r="O61" s="47">
        <v>0.1</v>
      </c>
    </row>
    <row r="62" spans="1:15" ht="21" customHeight="1">
      <c r="A62" s="6"/>
      <c r="B62" s="31" t="s">
        <v>83</v>
      </c>
      <c r="C62" s="161" t="s">
        <v>205</v>
      </c>
      <c r="D62" s="50">
        <v>10.1</v>
      </c>
      <c r="E62" s="50">
        <v>1</v>
      </c>
      <c r="F62" s="28" t="s">
        <v>80</v>
      </c>
      <c r="G62" s="46" t="s">
        <v>82</v>
      </c>
      <c r="H62" s="28" t="s">
        <v>80</v>
      </c>
      <c r="I62" s="50">
        <v>9.1</v>
      </c>
      <c r="J62" s="50">
        <v>3.2</v>
      </c>
      <c r="K62" s="50">
        <v>81.7</v>
      </c>
      <c r="L62" s="50">
        <v>18.5</v>
      </c>
      <c r="M62" s="50">
        <v>1.8</v>
      </c>
      <c r="N62" s="50">
        <v>47.9</v>
      </c>
      <c r="O62" s="47">
        <v>0.1</v>
      </c>
    </row>
    <row r="63" spans="1:15" ht="21" customHeight="1">
      <c r="A63" s="6"/>
      <c r="B63" s="31" t="s">
        <v>84</v>
      </c>
      <c r="C63" s="161" t="s">
        <v>206</v>
      </c>
      <c r="D63" s="50">
        <v>10</v>
      </c>
      <c r="E63" s="50">
        <v>1</v>
      </c>
      <c r="F63" s="28" t="s">
        <v>80</v>
      </c>
      <c r="G63" s="46" t="s">
        <v>82</v>
      </c>
      <c r="H63" s="28" t="s">
        <v>80</v>
      </c>
      <c r="I63" s="50">
        <v>9.1</v>
      </c>
      <c r="J63" s="50">
        <v>4.2</v>
      </c>
      <c r="K63" s="50">
        <v>82.1</v>
      </c>
      <c r="L63" s="50">
        <v>18</v>
      </c>
      <c r="M63" s="50">
        <v>3.1</v>
      </c>
      <c r="N63" s="50">
        <v>49</v>
      </c>
      <c r="O63" s="47">
        <v>0.1</v>
      </c>
    </row>
    <row r="64" spans="1:15" ht="21" customHeight="1">
      <c r="A64" s="6"/>
      <c r="B64" s="31" t="s">
        <v>85</v>
      </c>
      <c r="C64" s="161" t="s">
        <v>207</v>
      </c>
      <c r="D64" s="50">
        <v>9.8</v>
      </c>
      <c r="E64" s="50">
        <v>1</v>
      </c>
      <c r="F64" s="28" t="s">
        <v>80</v>
      </c>
      <c r="G64" s="46" t="s">
        <v>82</v>
      </c>
      <c r="H64" s="28" t="s">
        <v>80</v>
      </c>
      <c r="I64" s="50">
        <v>8.9</v>
      </c>
      <c r="J64" s="50">
        <v>4.5</v>
      </c>
      <c r="K64" s="50">
        <v>82</v>
      </c>
      <c r="L64" s="50">
        <v>17.9</v>
      </c>
      <c r="M64" s="50">
        <v>3.3</v>
      </c>
      <c r="N64" s="50">
        <v>49.4</v>
      </c>
      <c r="O64" s="47">
        <v>0.1</v>
      </c>
    </row>
    <row r="65" spans="1:15" ht="21" customHeight="1">
      <c r="A65" s="6"/>
      <c r="B65" s="31" t="s">
        <v>86</v>
      </c>
      <c r="C65" s="161" t="s">
        <v>208</v>
      </c>
      <c r="D65" s="50">
        <v>9.8</v>
      </c>
      <c r="E65" s="50">
        <v>1</v>
      </c>
      <c r="F65" s="28" t="s">
        <v>80</v>
      </c>
      <c r="G65" s="46" t="s">
        <v>82</v>
      </c>
      <c r="H65" s="28" t="s">
        <v>80</v>
      </c>
      <c r="I65" s="50">
        <v>8.8</v>
      </c>
      <c r="J65" s="50">
        <v>4.5</v>
      </c>
      <c r="K65" s="50">
        <v>81.5</v>
      </c>
      <c r="L65" s="50">
        <v>15.8</v>
      </c>
      <c r="M65" s="50">
        <v>3.3</v>
      </c>
      <c r="N65" s="50">
        <v>49.3</v>
      </c>
      <c r="O65" s="65" t="s">
        <v>88</v>
      </c>
    </row>
    <row r="66" spans="1:15" ht="21" customHeight="1">
      <c r="A66" s="6"/>
      <c r="B66" s="31" t="s">
        <v>93</v>
      </c>
      <c r="C66" s="161" t="s">
        <v>209</v>
      </c>
      <c r="D66" s="50">
        <v>9.7</v>
      </c>
      <c r="E66" s="50">
        <v>1</v>
      </c>
      <c r="F66" s="28" t="s">
        <v>94</v>
      </c>
      <c r="G66" s="46" t="s">
        <v>15</v>
      </c>
      <c r="H66" s="28" t="s">
        <v>94</v>
      </c>
      <c r="I66" s="50">
        <v>8.7</v>
      </c>
      <c r="J66" s="50">
        <v>5</v>
      </c>
      <c r="K66" s="50">
        <v>82.3</v>
      </c>
      <c r="L66" s="50">
        <v>15.1</v>
      </c>
      <c r="M66" s="50">
        <v>3.3</v>
      </c>
      <c r="N66" s="50">
        <v>49.7</v>
      </c>
      <c r="O66" s="65" t="s">
        <v>15</v>
      </c>
    </row>
    <row r="67" spans="1:15" ht="21" customHeight="1">
      <c r="A67" s="6"/>
      <c r="B67" s="31" t="s">
        <v>96</v>
      </c>
      <c r="C67" s="161" t="s">
        <v>210</v>
      </c>
      <c r="D67" s="50">
        <v>9.5</v>
      </c>
      <c r="E67" s="50">
        <v>0.9</v>
      </c>
      <c r="F67" s="28" t="s">
        <v>94</v>
      </c>
      <c r="G67" s="46" t="s">
        <v>15</v>
      </c>
      <c r="H67" s="28" t="s">
        <v>94</v>
      </c>
      <c r="I67" s="50">
        <v>8.6</v>
      </c>
      <c r="J67" s="50">
        <v>5</v>
      </c>
      <c r="K67" s="50">
        <v>83.2</v>
      </c>
      <c r="L67" s="50">
        <v>14.7</v>
      </c>
      <c r="M67" s="50">
        <v>3.3</v>
      </c>
      <c r="N67" s="50">
        <v>50.4</v>
      </c>
      <c r="O67" s="65" t="s">
        <v>15</v>
      </c>
    </row>
    <row r="68" spans="1:15" ht="21" customHeight="1">
      <c r="A68" s="6"/>
      <c r="B68" s="31" t="s">
        <v>99</v>
      </c>
      <c r="C68" s="161" t="s">
        <v>211</v>
      </c>
      <c r="D68" s="50">
        <v>9.3</v>
      </c>
      <c r="E68" s="50">
        <v>0.9</v>
      </c>
      <c r="F68" s="28" t="s">
        <v>94</v>
      </c>
      <c r="G68" s="46" t="s">
        <v>15</v>
      </c>
      <c r="H68" s="28" t="s">
        <v>94</v>
      </c>
      <c r="I68" s="50">
        <v>8.4</v>
      </c>
      <c r="J68" s="50">
        <v>5</v>
      </c>
      <c r="K68" s="50">
        <v>82.6</v>
      </c>
      <c r="L68" s="50">
        <v>14.2</v>
      </c>
      <c r="M68" s="50">
        <v>3.4</v>
      </c>
      <c r="N68" s="50">
        <v>50.7</v>
      </c>
      <c r="O68" s="65" t="s">
        <v>15</v>
      </c>
    </row>
    <row r="69" spans="1:15" ht="21" customHeight="1">
      <c r="A69" s="6"/>
      <c r="B69" s="31" t="s">
        <v>101</v>
      </c>
      <c r="C69" s="161" t="s">
        <v>212</v>
      </c>
      <c r="D69" s="69">
        <v>9.3</v>
      </c>
      <c r="E69" s="69">
        <v>0.9</v>
      </c>
      <c r="F69" s="51" t="s">
        <v>94</v>
      </c>
      <c r="G69" s="70" t="s">
        <v>15</v>
      </c>
      <c r="H69" s="51" t="s">
        <v>94</v>
      </c>
      <c r="I69" s="69">
        <v>8.4</v>
      </c>
      <c r="J69" s="69">
        <v>4.9</v>
      </c>
      <c r="K69" s="69">
        <v>83.2</v>
      </c>
      <c r="L69" s="69">
        <v>12.6</v>
      </c>
      <c r="M69" s="69">
        <v>2.9</v>
      </c>
      <c r="N69" s="69">
        <v>51</v>
      </c>
      <c r="O69" s="65" t="s">
        <v>15</v>
      </c>
    </row>
    <row r="70" spans="1:15" ht="21" customHeight="1">
      <c r="A70" s="6"/>
      <c r="B70" s="31" t="s">
        <v>102</v>
      </c>
      <c r="C70" s="161" t="s">
        <v>213</v>
      </c>
      <c r="D70" s="69">
        <v>9.3</v>
      </c>
      <c r="E70" s="69">
        <v>0.9</v>
      </c>
      <c r="F70" s="51" t="s">
        <v>94</v>
      </c>
      <c r="G70" s="70" t="s">
        <v>15</v>
      </c>
      <c r="H70" s="51" t="s">
        <v>94</v>
      </c>
      <c r="I70" s="69">
        <v>8.3</v>
      </c>
      <c r="J70" s="69">
        <v>4.8</v>
      </c>
      <c r="K70" s="69">
        <v>83.2</v>
      </c>
      <c r="L70" s="69">
        <v>11.8</v>
      </c>
      <c r="M70" s="69">
        <v>2.6</v>
      </c>
      <c r="N70" s="69">
        <v>50.8</v>
      </c>
      <c r="O70" s="65" t="s">
        <v>15</v>
      </c>
    </row>
    <row r="71" spans="1:15" ht="21" customHeight="1">
      <c r="A71" s="6"/>
      <c r="B71" s="31" t="s">
        <v>103</v>
      </c>
      <c r="C71" s="161" t="s">
        <v>214</v>
      </c>
      <c r="D71" s="69">
        <v>9.2</v>
      </c>
      <c r="E71" s="69">
        <v>0.9</v>
      </c>
      <c r="F71" s="51" t="s">
        <v>94</v>
      </c>
      <c r="G71" s="70" t="s">
        <v>15</v>
      </c>
      <c r="H71" s="51" t="s">
        <v>94</v>
      </c>
      <c r="I71" s="69">
        <v>8.3</v>
      </c>
      <c r="J71" s="69">
        <v>4.7</v>
      </c>
      <c r="K71" s="69">
        <v>83.5</v>
      </c>
      <c r="L71" s="69">
        <v>10.9</v>
      </c>
      <c r="M71" s="69">
        <v>2.3</v>
      </c>
      <c r="N71" s="69">
        <v>50.9</v>
      </c>
      <c r="O71" s="65" t="s">
        <v>15</v>
      </c>
    </row>
    <row r="72" spans="1:15" ht="21" customHeight="1">
      <c r="A72" s="6"/>
      <c r="B72" s="31" t="s">
        <v>107</v>
      </c>
      <c r="C72" s="161" t="s">
        <v>215</v>
      </c>
      <c r="D72" s="69">
        <v>9.1</v>
      </c>
      <c r="E72" s="69">
        <v>0.9</v>
      </c>
      <c r="F72" s="51" t="s">
        <v>94</v>
      </c>
      <c r="G72" s="70" t="s">
        <v>15</v>
      </c>
      <c r="H72" s="51" t="s">
        <v>94</v>
      </c>
      <c r="I72" s="69">
        <v>8.2</v>
      </c>
      <c r="J72" s="69">
        <v>4.6</v>
      </c>
      <c r="K72" s="69">
        <v>83.6</v>
      </c>
      <c r="L72" s="69">
        <v>10.6</v>
      </c>
      <c r="M72" s="69">
        <v>2.2</v>
      </c>
      <c r="N72" s="69">
        <v>51.8</v>
      </c>
      <c r="O72" s="65" t="s">
        <v>15</v>
      </c>
    </row>
    <row r="73" spans="1:15" ht="21" customHeight="1">
      <c r="A73" s="6"/>
      <c r="B73" s="31" t="s">
        <v>108</v>
      </c>
      <c r="C73" s="161" t="s">
        <v>216</v>
      </c>
      <c r="D73" s="69">
        <v>8.9</v>
      </c>
      <c r="E73" s="69">
        <v>0.9</v>
      </c>
      <c r="F73" s="51" t="s">
        <v>94</v>
      </c>
      <c r="G73" s="70" t="s">
        <v>15</v>
      </c>
      <c r="H73" s="51" t="s">
        <v>94</v>
      </c>
      <c r="I73" s="69">
        <v>8.1</v>
      </c>
      <c r="J73" s="69">
        <v>4.4</v>
      </c>
      <c r="K73" s="69">
        <v>83.6</v>
      </c>
      <c r="L73" s="69">
        <v>10.2</v>
      </c>
      <c r="M73" s="69">
        <v>2.2</v>
      </c>
      <c r="N73" s="69">
        <v>51.7</v>
      </c>
      <c r="O73" s="65" t="s">
        <v>15</v>
      </c>
    </row>
    <row r="74" spans="1:15" ht="21" customHeight="1">
      <c r="A74" s="6"/>
      <c r="B74" s="31" t="s">
        <v>111</v>
      </c>
      <c r="C74" s="161" t="s">
        <v>217</v>
      </c>
      <c r="D74" s="69">
        <v>9</v>
      </c>
      <c r="E74" s="69">
        <v>0.9</v>
      </c>
      <c r="F74" s="51" t="s">
        <v>94</v>
      </c>
      <c r="G74" s="70" t="s">
        <v>15</v>
      </c>
      <c r="H74" s="51" t="s">
        <v>94</v>
      </c>
      <c r="I74" s="69">
        <v>8.1</v>
      </c>
      <c r="J74" s="69">
        <v>4.4</v>
      </c>
      <c r="K74" s="69">
        <v>83.6</v>
      </c>
      <c r="L74" s="69">
        <v>9.8</v>
      </c>
      <c r="M74" s="69">
        <v>2.2</v>
      </c>
      <c r="N74" s="69">
        <v>51.6</v>
      </c>
      <c r="O74" s="65" t="s">
        <v>15</v>
      </c>
    </row>
    <row r="75" spans="1:15" ht="21" customHeight="1">
      <c r="A75" s="6"/>
      <c r="B75" s="31" t="s">
        <v>116</v>
      </c>
      <c r="C75" s="161" t="s">
        <v>218</v>
      </c>
      <c r="D75" s="69">
        <v>8.8</v>
      </c>
      <c r="E75" s="69">
        <v>0.9</v>
      </c>
      <c r="F75" s="51" t="s">
        <v>94</v>
      </c>
      <c r="G75" s="70" t="s">
        <v>15</v>
      </c>
      <c r="H75" s="51" t="s">
        <v>94</v>
      </c>
      <c r="I75" s="69">
        <v>8</v>
      </c>
      <c r="J75" s="69">
        <v>4.4</v>
      </c>
      <c r="K75" s="69">
        <v>84.2</v>
      </c>
      <c r="L75" s="69">
        <v>9.8</v>
      </c>
      <c r="M75" s="69">
        <v>2.2</v>
      </c>
      <c r="N75" s="69">
        <v>51.8</v>
      </c>
      <c r="O75" s="65" t="s">
        <v>15</v>
      </c>
    </row>
    <row r="76" spans="1:15" ht="21" customHeight="1">
      <c r="A76" s="6"/>
      <c r="B76" s="31" t="s">
        <v>152</v>
      </c>
      <c r="C76" s="161" t="s">
        <v>219</v>
      </c>
      <c r="D76" s="69">
        <v>8.9</v>
      </c>
      <c r="E76" s="69">
        <v>0.9</v>
      </c>
      <c r="F76" s="51" t="s">
        <v>94</v>
      </c>
      <c r="G76" s="70" t="s">
        <v>15</v>
      </c>
      <c r="H76" s="51" t="s">
        <v>94</v>
      </c>
      <c r="I76" s="69">
        <v>7.9</v>
      </c>
      <c r="J76" s="69">
        <v>4.4</v>
      </c>
      <c r="K76" s="69">
        <v>84.9</v>
      </c>
      <c r="L76" s="69">
        <v>9.4</v>
      </c>
      <c r="M76" s="69">
        <v>1.9</v>
      </c>
      <c r="N76" s="69">
        <v>52.1</v>
      </c>
      <c r="O76" s="65" t="s">
        <v>15</v>
      </c>
    </row>
    <row r="77" spans="1:15" ht="21" customHeight="1">
      <c r="A77" s="6"/>
      <c r="B77" s="31" t="s">
        <v>156</v>
      </c>
      <c r="C77" s="161" t="s">
        <v>220</v>
      </c>
      <c r="D77" s="69">
        <v>8.7</v>
      </c>
      <c r="E77" s="69">
        <v>0.9</v>
      </c>
      <c r="F77" s="51" t="s">
        <v>94</v>
      </c>
      <c r="G77" s="70" t="s">
        <v>15</v>
      </c>
      <c r="H77" s="51" t="s">
        <v>94</v>
      </c>
      <c r="I77" s="69">
        <v>7.8</v>
      </c>
      <c r="J77" s="69">
        <v>4.4</v>
      </c>
      <c r="K77" s="69">
        <v>85.9</v>
      </c>
      <c r="L77" s="69">
        <v>8.8</v>
      </c>
      <c r="M77" s="69">
        <v>1.9</v>
      </c>
      <c r="N77" s="69">
        <v>51.5</v>
      </c>
      <c r="O77" s="65" t="s">
        <v>15</v>
      </c>
    </row>
    <row r="78" spans="1:15" ht="21" customHeight="1">
      <c r="A78" s="6"/>
      <c r="B78" s="31" t="s">
        <v>157</v>
      </c>
      <c r="C78" s="161" t="s">
        <v>221</v>
      </c>
      <c r="D78" s="69">
        <v>8.5</v>
      </c>
      <c r="E78" s="69">
        <v>0.9</v>
      </c>
      <c r="F78" s="51" t="s">
        <v>94</v>
      </c>
      <c r="G78" s="70" t="s">
        <v>15</v>
      </c>
      <c r="H78" s="51" t="s">
        <v>94</v>
      </c>
      <c r="I78" s="69">
        <v>7.7</v>
      </c>
      <c r="J78" s="69">
        <v>4.2</v>
      </c>
      <c r="K78" s="69">
        <v>86.3</v>
      </c>
      <c r="L78" s="69">
        <v>8.7</v>
      </c>
      <c r="M78" s="69">
        <v>1.8</v>
      </c>
      <c r="N78" s="69">
        <v>51.8</v>
      </c>
      <c r="O78" s="65" t="s">
        <v>15</v>
      </c>
    </row>
    <row r="79" spans="1:15" ht="21" customHeight="1">
      <c r="A79" s="6"/>
      <c r="B79" s="31" t="s">
        <v>224</v>
      </c>
      <c r="C79" s="161" t="s">
        <v>223</v>
      </c>
      <c r="D79" s="69">
        <v>8.6</v>
      </c>
      <c r="E79" s="69">
        <v>0.9</v>
      </c>
      <c r="F79" s="51" t="s">
        <v>94</v>
      </c>
      <c r="G79" s="70" t="s">
        <v>15</v>
      </c>
      <c r="H79" s="51" t="s">
        <v>94</v>
      </c>
      <c r="I79" s="69">
        <v>7.7</v>
      </c>
      <c r="J79" s="69">
        <v>4.2</v>
      </c>
      <c r="K79" s="69">
        <v>86.7</v>
      </c>
      <c r="L79" s="69">
        <v>8.3</v>
      </c>
      <c r="M79" s="69">
        <v>1.8</v>
      </c>
      <c r="N79" s="69">
        <v>52.2</v>
      </c>
      <c r="O79" s="65" t="s">
        <v>15</v>
      </c>
    </row>
    <row r="80" spans="1:15" ht="6.75" customHeight="1" thickBot="1">
      <c r="A80" s="61"/>
      <c r="B80" s="178"/>
      <c r="C80" s="168"/>
      <c r="D80" s="76"/>
      <c r="E80" s="67"/>
      <c r="F80" s="77"/>
      <c r="G80" s="67"/>
      <c r="H80" s="76"/>
      <c r="I80" s="76"/>
      <c r="J80" s="76"/>
      <c r="K80" s="76"/>
      <c r="L80" s="76"/>
      <c r="M80" s="76"/>
      <c r="N80" s="85"/>
      <c r="O80" s="86"/>
    </row>
    <row r="81" ht="16.5" customHeight="1">
      <c r="D81" s="6"/>
    </row>
    <row r="82" ht="16.5" customHeight="1">
      <c r="D82" s="6"/>
    </row>
    <row r="83" ht="16.5" customHeight="1">
      <c r="D83" s="6"/>
    </row>
    <row r="84" ht="16.5" customHeight="1">
      <c r="D84" s="6"/>
    </row>
    <row r="85" ht="16.5" customHeight="1">
      <c r="D85" s="6"/>
    </row>
    <row r="86" ht="16.5" customHeight="1">
      <c r="D86" s="6"/>
    </row>
    <row r="87" ht="16.5" customHeight="1">
      <c r="D87" s="6"/>
    </row>
    <row r="88" ht="16.5" customHeight="1">
      <c r="D88" s="6"/>
    </row>
    <row r="89" ht="16.5" customHeight="1">
      <c r="D89" s="6"/>
    </row>
    <row r="90" ht="16.5" customHeight="1">
      <c r="D90" s="6"/>
    </row>
    <row r="91" ht="16.5" customHeight="1">
      <c r="D91" s="6"/>
    </row>
    <row r="92" ht="16.5" customHeight="1">
      <c r="D92" s="6"/>
    </row>
    <row r="93" ht="16.5" customHeight="1">
      <c r="D93" s="6"/>
    </row>
    <row r="94" ht="16.5" customHeight="1">
      <c r="D94" s="6"/>
    </row>
    <row r="95" spans="2:14" ht="16.5" customHeight="1">
      <c r="B95" s="66"/>
      <c r="D95" s="6"/>
      <c r="N95" s="66"/>
    </row>
    <row r="96" spans="2:4" ht="16.5" customHeight="1">
      <c r="B96" s="66"/>
      <c r="D96" s="6"/>
    </row>
    <row r="97" spans="2:4" ht="16.5" customHeight="1">
      <c r="B97" s="66"/>
      <c r="D97" s="6"/>
    </row>
    <row r="98" spans="2:4" ht="16.5" customHeight="1">
      <c r="B98" s="66"/>
      <c r="D98" s="6"/>
    </row>
    <row r="99" spans="2:4" ht="16.5" customHeight="1">
      <c r="B99" s="66"/>
      <c r="D99" s="6"/>
    </row>
    <row r="100" spans="2:21" ht="16.5" customHeight="1">
      <c r="B100" s="66"/>
      <c r="D100" s="6"/>
      <c r="O100" s="546"/>
      <c r="P100" s="546"/>
      <c r="Q100" s="546"/>
      <c r="R100" s="546"/>
      <c r="S100" s="546"/>
      <c r="T100" s="546"/>
      <c r="U100" s="546"/>
    </row>
    <row r="101" spans="2:21" ht="16.5" customHeight="1">
      <c r="B101" s="66"/>
      <c r="D101" s="6"/>
      <c r="O101" s="546"/>
      <c r="P101" s="546"/>
      <c r="Q101" s="546"/>
      <c r="R101" s="546"/>
      <c r="S101" s="546"/>
      <c r="T101" s="546"/>
      <c r="U101" s="546"/>
    </row>
    <row r="102" spans="2:21" ht="16.5" customHeight="1">
      <c r="B102" s="66"/>
      <c r="D102" s="6"/>
      <c r="M102" s="153"/>
      <c r="O102" s="152"/>
      <c r="P102" s="152"/>
      <c r="Q102" s="152"/>
      <c r="R102" s="152"/>
      <c r="S102" s="152"/>
      <c r="T102" s="152"/>
      <c r="U102" s="152"/>
    </row>
    <row r="103" spans="2:21" ht="16.5" customHeight="1">
      <c r="B103" s="66"/>
      <c r="D103" s="6"/>
      <c r="M103" s="153"/>
      <c r="O103" s="152"/>
      <c r="P103" s="152"/>
      <c r="Q103" s="152"/>
      <c r="R103" s="152"/>
      <c r="S103" s="152"/>
      <c r="T103" s="152"/>
      <c r="U103" s="152"/>
    </row>
    <row r="104" spans="2:21" ht="16.5" customHeight="1">
      <c r="B104" s="66"/>
      <c r="D104" s="6"/>
      <c r="M104" s="153"/>
      <c r="O104" s="152"/>
      <c r="P104" s="152"/>
      <c r="Q104" s="152"/>
      <c r="R104" s="152"/>
      <c r="S104" s="152"/>
      <c r="T104" s="152"/>
      <c r="U104" s="152"/>
    </row>
    <row r="105" ht="16.5" customHeight="1">
      <c r="D105" s="6"/>
    </row>
    <row r="106" ht="16.5" customHeight="1">
      <c r="D106" s="6"/>
    </row>
    <row r="107" ht="16.5" customHeight="1">
      <c r="D107" s="6"/>
    </row>
    <row r="108" ht="16.5" customHeight="1">
      <c r="D108" s="6"/>
    </row>
    <row r="109" ht="16.5" customHeight="1">
      <c r="D109" s="6"/>
    </row>
    <row r="110" ht="16.5" customHeight="1">
      <c r="D110" s="6"/>
    </row>
    <row r="111" ht="16.5" customHeight="1">
      <c r="D111" s="6"/>
    </row>
    <row r="112" ht="16.5" customHeight="1">
      <c r="D112" s="6"/>
    </row>
    <row r="113" ht="16.5" customHeight="1">
      <c r="D113" s="6"/>
    </row>
    <row r="114" ht="16.5" customHeight="1">
      <c r="D114" s="6"/>
    </row>
    <row r="115" ht="16.5" customHeight="1">
      <c r="D115" s="6"/>
    </row>
    <row r="116" ht="16.5" customHeight="1">
      <c r="D116" s="6"/>
    </row>
    <row r="117" ht="16.5" customHeight="1">
      <c r="D117" s="6"/>
    </row>
    <row r="118" ht="16.5" customHeight="1">
      <c r="D118" s="6"/>
    </row>
    <row r="119" ht="16.5" customHeight="1">
      <c r="D119" s="6"/>
    </row>
    <row r="120" ht="16.5" customHeight="1">
      <c r="D120" s="6"/>
    </row>
    <row r="121" ht="16.5" customHeight="1">
      <c r="D121" s="6"/>
    </row>
    <row r="122" ht="16.5" customHeight="1">
      <c r="D122" s="6"/>
    </row>
    <row r="123" ht="16.5" customHeight="1">
      <c r="D123" s="6"/>
    </row>
    <row r="124" ht="16.5" customHeight="1">
      <c r="D124" s="6"/>
    </row>
    <row r="125" ht="16.5" customHeight="1">
      <c r="D125" s="6"/>
    </row>
    <row r="126" ht="16.5" customHeight="1">
      <c r="D126" s="6"/>
    </row>
    <row r="127" ht="16.5" customHeight="1">
      <c r="D127" s="6"/>
    </row>
    <row r="128" ht="16.5" customHeight="1">
      <c r="D128" s="6"/>
    </row>
    <row r="129" ht="16.5" customHeight="1">
      <c r="D129" s="6"/>
    </row>
    <row r="130" ht="16.5" customHeight="1">
      <c r="D130" s="6"/>
    </row>
    <row r="131" ht="16.5" customHeight="1">
      <c r="D131" s="6"/>
    </row>
    <row r="132" ht="16.5" customHeight="1">
      <c r="D132" s="6"/>
    </row>
    <row r="133" ht="16.5" customHeight="1">
      <c r="D133" s="6"/>
    </row>
    <row r="134" ht="16.5" customHeight="1">
      <c r="D134" s="6"/>
    </row>
    <row r="135" ht="16.5" customHeight="1">
      <c r="D135" s="6"/>
    </row>
    <row r="136" ht="16.5" customHeight="1">
      <c r="D136" s="6"/>
    </row>
    <row r="137" ht="16.5" customHeight="1">
      <c r="D137" s="6"/>
    </row>
    <row r="138" ht="16.5" customHeight="1">
      <c r="D138" s="6"/>
    </row>
    <row r="139" ht="16.5" customHeight="1">
      <c r="D139" s="6"/>
    </row>
    <row r="140" ht="16.5" customHeight="1">
      <c r="D140" s="6"/>
    </row>
    <row r="141" ht="16.5" customHeight="1">
      <c r="D141" s="6"/>
    </row>
    <row r="142" ht="16.5" customHeight="1">
      <c r="D142" s="6"/>
    </row>
    <row r="143" ht="16.5" customHeight="1">
      <c r="D143" s="6"/>
    </row>
    <row r="144" ht="16.5" customHeight="1">
      <c r="D144" s="6"/>
    </row>
    <row r="145" ht="16.5" customHeight="1">
      <c r="D145" s="6"/>
    </row>
    <row r="146" ht="16.5" customHeight="1">
      <c r="D146" s="6"/>
    </row>
    <row r="147" ht="16.5" customHeight="1">
      <c r="D147" s="6"/>
    </row>
    <row r="148" ht="16.5" customHeight="1">
      <c r="D148" s="6"/>
    </row>
    <row r="149" ht="16.5" customHeight="1">
      <c r="D149" s="6"/>
    </row>
    <row r="150" ht="16.5" customHeight="1">
      <c r="D150" s="6"/>
    </row>
    <row r="151" ht="16.5" customHeight="1">
      <c r="D151" s="6"/>
    </row>
    <row r="152" ht="16.5" customHeight="1">
      <c r="D152" s="6"/>
    </row>
    <row r="153" ht="16.5" customHeight="1">
      <c r="D153" s="6"/>
    </row>
    <row r="154" ht="16.5" customHeight="1">
      <c r="D154" s="6"/>
    </row>
    <row r="155" ht="16.5" customHeight="1">
      <c r="D155" s="6"/>
    </row>
    <row r="156" ht="16.5" customHeight="1">
      <c r="D156" s="6"/>
    </row>
    <row r="157" ht="16.5" customHeight="1">
      <c r="D157" s="6"/>
    </row>
    <row r="158" ht="16.5" customHeight="1">
      <c r="D158" s="6"/>
    </row>
    <row r="159" ht="16.5" customHeight="1">
      <c r="D159" s="6"/>
    </row>
    <row r="160" ht="16.5" customHeight="1">
      <c r="D160" s="6"/>
    </row>
    <row r="161" ht="16.5" customHeight="1">
      <c r="D161" s="6"/>
    </row>
    <row r="162" ht="16.5" customHeight="1">
      <c r="D162" s="6"/>
    </row>
    <row r="163" ht="16.5" customHeight="1">
      <c r="D163" s="6"/>
    </row>
    <row r="164" ht="16.5" customHeight="1">
      <c r="D164" s="6"/>
    </row>
    <row r="165" ht="16.5" customHeight="1">
      <c r="D165" s="6"/>
    </row>
    <row r="166" ht="16.5" customHeight="1">
      <c r="D166" s="6"/>
    </row>
    <row r="167" ht="16.5" customHeight="1">
      <c r="D167" s="6"/>
    </row>
    <row r="168" ht="16.5" customHeight="1">
      <c r="D168" s="6"/>
    </row>
    <row r="169" ht="16.5" customHeight="1">
      <c r="D169" s="6"/>
    </row>
    <row r="170" ht="16.5" customHeight="1">
      <c r="D170" s="6"/>
    </row>
    <row r="171" ht="16.5" customHeight="1">
      <c r="D171" s="6"/>
    </row>
  </sheetData>
  <sheetProtection/>
  <mergeCells count="15">
    <mergeCell ref="O100:U101"/>
    <mergeCell ref="M48:M51"/>
    <mergeCell ref="J48:J51"/>
    <mergeCell ref="E4:E7"/>
    <mergeCell ref="E48:E51"/>
    <mergeCell ref="F48:F51"/>
    <mergeCell ref="G48:G51"/>
    <mergeCell ref="H48:H51"/>
    <mergeCell ref="I48:I51"/>
    <mergeCell ref="F4:F7"/>
    <mergeCell ref="G4:G7"/>
    <mergeCell ref="H4:H7"/>
    <mergeCell ref="I4:I7"/>
    <mergeCell ref="J4:J7"/>
    <mergeCell ref="M4:M7"/>
  </mergeCells>
  <printOptions/>
  <pageMargins left="0.57" right="0.2362204724409449" top="0.5511811023622047" bottom="0.3937007874015748" header="0.5118110236220472" footer="0.5118110236220472"/>
  <pageSetup firstPageNumber="160" useFirstPageNumber="1" fitToHeight="0" horizontalDpi="300" verticalDpi="300" orientation="portrait" paperSize="9" scale="70" r:id="rId1"/>
  <rowBreaks count="1" manualBreakCount="1">
    <brk id="4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6.59765625" style="66" customWidth="1"/>
    <col min="2" max="2" width="10.59765625" style="66" customWidth="1"/>
    <col min="3" max="14" width="9.09765625" style="66" customWidth="1"/>
    <col min="15" max="16384" width="8.69921875" style="66" customWidth="1"/>
  </cols>
  <sheetData>
    <row r="1" spans="1:13" ht="14.25">
      <c r="A1" s="87" t="s">
        <v>119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" thickBot="1">
      <c r="A2" s="88" t="s">
        <v>120</v>
      </c>
      <c r="B2" s="182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4" ht="14.25">
      <c r="A3" s="90"/>
      <c r="C3" s="91"/>
      <c r="D3" s="92"/>
      <c r="E3" s="92"/>
      <c r="F3" s="92"/>
      <c r="G3" s="92"/>
      <c r="H3" s="93"/>
      <c r="I3" s="93"/>
      <c r="J3" s="93"/>
      <c r="K3" s="93"/>
      <c r="L3" s="547" t="s">
        <v>121</v>
      </c>
      <c r="M3" s="94"/>
      <c r="N3" s="550" t="s">
        <v>122</v>
      </c>
    </row>
    <row r="4" spans="1:14" ht="14.25">
      <c r="A4" s="95"/>
      <c r="C4" s="96" t="s">
        <v>123</v>
      </c>
      <c r="D4" s="553" t="s">
        <v>113</v>
      </c>
      <c r="E4" s="555" t="s">
        <v>233</v>
      </c>
      <c r="F4" s="553" t="s">
        <v>114</v>
      </c>
      <c r="G4" s="553" t="s">
        <v>124</v>
      </c>
      <c r="H4" s="557" t="s">
        <v>125</v>
      </c>
      <c r="I4" s="97"/>
      <c r="J4" s="553" t="s">
        <v>126</v>
      </c>
      <c r="K4" s="553" t="s">
        <v>127</v>
      </c>
      <c r="L4" s="548"/>
      <c r="M4" s="559" t="s">
        <v>128</v>
      </c>
      <c r="N4" s="551"/>
    </row>
    <row r="5" spans="1:14" ht="38.25">
      <c r="A5" s="98"/>
      <c r="C5" s="99"/>
      <c r="D5" s="554"/>
      <c r="E5" s="554"/>
      <c r="F5" s="554"/>
      <c r="G5" s="554"/>
      <c r="H5" s="558"/>
      <c r="I5" s="100" t="s">
        <v>129</v>
      </c>
      <c r="J5" s="554"/>
      <c r="K5" s="554"/>
      <c r="L5" s="549"/>
      <c r="M5" s="560"/>
      <c r="N5" s="552"/>
    </row>
    <row r="6" spans="1:14" ht="14.25">
      <c r="A6" s="186" t="s">
        <v>225</v>
      </c>
      <c r="B6" s="184" t="s">
        <v>159</v>
      </c>
      <c r="C6" s="102">
        <v>11019</v>
      </c>
      <c r="D6" s="103">
        <v>710</v>
      </c>
      <c r="E6" s="104">
        <v>184</v>
      </c>
      <c r="F6" s="104">
        <v>3685</v>
      </c>
      <c r="G6" s="104">
        <v>3360</v>
      </c>
      <c r="H6" s="104">
        <v>3080</v>
      </c>
      <c r="I6" s="105" t="s">
        <v>94</v>
      </c>
      <c r="J6" s="105" t="s">
        <v>94</v>
      </c>
      <c r="K6" s="105" t="s">
        <v>94</v>
      </c>
      <c r="L6" s="104">
        <v>1714</v>
      </c>
      <c r="M6" s="105" t="s">
        <v>94</v>
      </c>
      <c r="N6" s="106" t="s">
        <v>15</v>
      </c>
    </row>
    <row r="7" spans="1:14" ht="14.25">
      <c r="A7" s="101" t="s">
        <v>16</v>
      </c>
      <c r="B7" s="66" t="s">
        <v>226</v>
      </c>
      <c r="C7" s="102">
        <v>13022</v>
      </c>
      <c r="D7" s="103">
        <v>1332</v>
      </c>
      <c r="E7" s="104">
        <v>171</v>
      </c>
      <c r="F7" s="104">
        <v>4411</v>
      </c>
      <c r="G7" s="104">
        <v>3510</v>
      </c>
      <c r="H7" s="104">
        <v>3598</v>
      </c>
      <c r="I7" s="105" t="s">
        <v>94</v>
      </c>
      <c r="J7" s="105" t="s">
        <v>94</v>
      </c>
      <c r="K7" s="105" t="s">
        <v>94</v>
      </c>
      <c r="L7" s="104">
        <v>1790</v>
      </c>
      <c r="M7" s="105" t="s">
        <v>94</v>
      </c>
      <c r="N7" s="106" t="s">
        <v>15</v>
      </c>
    </row>
    <row r="8" spans="1:14" ht="14.25">
      <c r="A8" s="101" t="s">
        <v>18</v>
      </c>
      <c r="B8" s="66" t="s">
        <v>227</v>
      </c>
      <c r="C8" s="102">
        <v>13949</v>
      </c>
      <c r="D8" s="103">
        <v>1453</v>
      </c>
      <c r="E8" s="104">
        <v>171</v>
      </c>
      <c r="F8" s="104">
        <v>4709</v>
      </c>
      <c r="G8" s="104">
        <v>3510</v>
      </c>
      <c r="H8" s="104">
        <v>4106</v>
      </c>
      <c r="I8" s="105" t="s">
        <v>94</v>
      </c>
      <c r="J8" s="105" t="s">
        <v>94</v>
      </c>
      <c r="K8" s="105" t="s">
        <v>94</v>
      </c>
      <c r="L8" s="104">
        <v>1682</v>
      </c>
      <c r="M8" s="105" t="s">
        <v>94</v>
      </c>
      <c r="N8" s="106" t="s">
        <v>15</v>
      </c>
    </row>
    <row r="9" spans="1:14" ht="14.25">
      <c r="A9" s="101" t="s">
        <v>19</v>
      </c>
      <c r="B9" s="66" t="s">
        <v>162</v>
      </c>
      <c r="C9" s="102">
        <v>15053</v>
      </c>
      <c r="D9" s="103">
        <v>1649</v>
      </c>
      <c r="E9" s="104">
        <v>146</v>
      </c>
      <c r="F9" s="104">
        <v>5358</v>
      </c>
      <c r="G9" s="104">
        <v>3510</v>
      </c>
      <c r="H9" s="104">
        <v>4390</v>
      </c>
      <c r="I9" s="105" t="s">
        <v>94</v>
      </c>
      <c r="J9" s="105" t="s">
        <v>94</v>
      </c>
      <c r="K9" s="105" t="s">
        <v>94</v>
      </c>
      <c r="L9" s="104">
        <v>1795</v>
      </c>
      <c r="M9" s="105" t="s">
        <v>94</v>
      </c>
      <c r="N9" s="106" t="s">
        <v>15</v>
      </c>
    </row>
    <row r="10" spans="1:14" ht="14.25">
      <c r="A10" s="101" t="s">
        <v>20</v>
      </c>
      <c r="B10" s="66" t="s">
        <v>163</v>
      </c>
      <c r="C10" s="102">
        <v>15681</v>
      </c>
      <c r="D10" s="103">
        <v>1831</v>
      </c>
      <c r="E10" s="104">
        <v>140</v>
      </c>
      <c r="F10" s="104">
        <v>5577</v>
      </c>
      <c r="G10" s="104">
        <v>3510</v>
      </c>
      <c r="H10" s="104">
        <v>4623</v>
      </c>
      <c r="I10" s="105" t="s">
        <v>94</v>
      </c>
      <c r="J10" s="105" t="s">
        <v>94</v>
      </c>
      <c r="K10" s="105" t="s">
        <v>94</v>
      </c>
      <c r="L10" s="104">
        <v>1990</v>
      </c>
      <c r="M10" s="105" t="s">
        <v>94</v>
      </c>
      <c r="N10" s="110">
        <v>1</v>
      </c>
    </row>
    <row r="11" spans="1:14" ht="14.25">
      <c r="A11" s="101" t="s">
        <v>21</v>
      </c>
      <c r="B11" s="66" t="s">
        <v>164</v>
      </c>
      <c r="C11" s="102">
        <v>16188</v>
      </c>
      <c r="D11" s="103">
        <v>1942</v>
      </c>
      <c r="E11" s="104">
        <v>126</v>
      </c>
      <c r="F11" s="104">
        <v>5559</v>
      </c>
      <c r="G11" s="104">
        <v>3510</v>
      </c>
      <c r="H11" s="104">
        <v>5051</v>
      </c>
      <c r="I11" s="105" t="s">
        <v>94</v>
      </c>
      <c r="J11" s="105" t="s">
        <v>94</v>
      </c>
      <c r="K11" s="105" t="s">
        <v>94</v>
      </c>
      <c r="L11" s="104">
        <v>2161</v>
      </c>
      <c r="M11" s="105" t="s">
        <v>94</v>
      </c>
      <c r="N11" s="106" t="s">
        <v>15</v>
      </c>
    </row>
    <row r="12" spans="1:14" ht="14.25">
      <c r="A12" s="101" t="s">
        <v>22</v>
      </c>
      <c r="B12" s="66" t="s">
        <v>165</v>
      </c>
      <c r="C12" s="102">
        <v>16603</v>
      </c>
      <c r="D12" s="103">
        <v>1969</v>
      </c>
      <c r="E12" s="104">
        <v>155</v>
      </c>
      <c r="F12" s="104">
        <v>5447</v>
      </c>
      <c r="G12" s="104">
        <v>3510</v>
      </c>
      <c r="H12" s="104">
        <v>5522</v>
      </c>
      <c r="I12" s="105" t="s">
        <v>94</v>
      </c>
      <c r="J12" s="105" t="s">
        <v>94</v>
      </c>
      <c r="K12" s="105" t="s">
        <v>94</v>
      </c>
      <c r="L12" s="104">
        <v>2295</v>
      </c>
      <c r="M12" s="105" t="s">
        <v>94</v>
      </c>
      <c r="N12" s="106" t="s">
        <v>15</v>
      </c>
    </row>
    <row r="13" spans="1:14" ht="14.25">
      <c r="A13" s="101" t="s">
        <v>23</v>
      </c>
      <c r="B13" s="66" t="s">
        <v>166</v>
      </c>
      <c r="C13" s="102">
        <v>17570</v>
      </c>
      <c r="D13" s="103">
        <v>2128</v>
      </c>
      <c r="E13" s="104">
        <v>155</v>
      </c>
      <c r="F13" s="104">
        <v>5218</v>
      </c>
      <c r="G13" s="104">
        <v>3510</v>
      </c>
      <c r="H13" s="104">
        <v>6559</v>
      </c>
      <c r="I13" s="105" t="s">
        <v>94</v>
      </c>
      <c r="J13" s="105" t="s">
        <v>94</v>
      </c>
      <c r="K13" s="105" t="s">
        <v>94</v>
      </c>
      <c r="L13" s="104">
        <v>2402</v>
      </c>
      <c r="M13" s="105" t="s">
        <v>94</v>
      </c>
      <c r="N13" s="106" t="s">
        <v>15</v>
      </c>
    </row>
    <row r="14" spans="1:14" ht="14.25">
      <c r="A14" s="101" t="s">
        <v>24</v>
      </c>
      <c r="B14" s="66" t="s">
        <v>167</v>
      </c>
      <c r="C14" s="102">
        <v>18346</v>
      </c>
      <c r="D14" s="103">
        <v>2157</v>
      </c>
      <c r="E14" s="104">
        <v>179</v>
      </c>
      <c r="F14" s="104">
        <v>4989</v>
      </c>
      <c r="G14" s="104">
        <v>3510</v>
      </c>
      <c r="H14" s="104">
        <v>7511</v>
      </c>
      <c r="I14" s="105" t="s">
        <v>94</v>
      </c>
      <c r="J14" s="105" t="s">
        <v>94</v>
      </c>
      <c r="K14" s="105" t="s">
        <v>94</v>
      </c>
      <c r="L14" s="104">
        <v>2425</v>
      </c>
      <c r="M14" s="105" t="s">
        <v>94</v>
      </c>
      <c r="N14" s="106" t="s">
        <v>15</v>
      </c>
    </row>
    <row r="15" spans="1:14" ht="14.25">
      <c r="A15" s="101" t="s">
        <v>25</v>
      </c>
      <c r="B15" s="66" t="s">
        <v>168</v>
      </c>
      <c r="C15" s="102">
        <v>19197</v>
      </c>
      <c r="D15" s="103">
        <v>2241</v>
      </c>
      <c r="E15" s="104">
        <v>175</v>
      </c>
      <c r="F15" s="104">
        <v>4974</v>
      </c>
      <c r="G15" s="104">
        <v>3510</v>
      </c>
      <c r="H15" s="104">
        <v>8297</v>
      </c>
      <c r="I15" s="105" t="s">
        <v>94</v>
      </c>
      <c r="J15" s="105" t="s">
        <v>94</v>
      </c>
      <c r="K15" s="105" t="s">
        <v>94</v>
      </c>
      <c r="L15" s="104">
        <v>2626</v>
      </c>
      <c r="M15" s="105" t="s">
        <v>94</v>
      </c>
      <c r="N15" s="110">
        <v>16</v>
      </c>
    </row>
    <row r="16" spans="1:14" ht="14.25">
      <c r="A16" s="101" t="s">
        <v>26</v>
      </c>
      <c r="B16" s="66" t="s">
        <v>169</v>
      </c>
      <c r="C16" s="102">
        <v>20515</v>
      </c>
      <c r="D16" s="103">
        <v>2775</v>
      </c>
      <c r="E16" s="104">
        <v>210</v>
      </c>
      <c r="F16" s="104">
        <v>4677</v>
      </c>
      <c r="G16" s="104">
        <v>3510</v>
      </c>
      <c r="H16" s="104">
        <v>9343</v>
      </c>
      <c r="I16" s="105" t="s">
        <v>94</v>
      </c>
      <c r="J16" s="105" t="s">
        <v>94</v>
      </c>
      <c r="K16" s="105" t="s">
        <v>94</v>
      </c>
      <c r="L16" s="104">
        <v>2608</v>
      </c>
      <c r="M16" s="105" t="s">
        <v>94</v>
      </c>
      <c r="N16" s="106" t="s">
        <v>15</v>
      </c>
    </row>
    <row r="17" spans="1:14" ht="14.25">
      <c r="A17" s="101" t="s">
        <v>27</v>
      </c>
      <c r="B17" s="66" t="s">
        <v>170</v>
      </c>
      <c r="C17" s="102">
        <v>21201</v>
      </c>
      <c r="D17" s="103">
        <v>3051</v>
      </c>
      <c r="E17" s="104">
        <v>294</v>
      </c>
      <c r="F17" s="104">
        <v>4392</v>
      </c>
      <c r="G17" s="104">
        <v>3360</v>
      </c>
      <c r="H17" s="104">
        <v>10104</v>
      </c>
      <c r="I17" s="105" t="s">
        <v>94</v>
      </c>
      <c r="J17" s="105" t="s">
        <v>94</v>
      </c>
      <c r="K17" s="105" t="s">
        <v>94</v>
      </c>
      <c r="L17" s="104">
        <v>2779</v>
      </c>
      <c r="M17" s="105" t="s">
        <v>94</v>
      </c>
      <c r="N17" s="106" t="s">
        <v>15</v>
      </c>
    </row>
    <row r="18" spans="1:14" ht="14.25">
      <c r="A18" s="101" t="s">
        <v>28</v>
      </c>
      <c r="B18" s="66" t="s">
        <v>171</v>
      </c>
      <c r="C18" s="102">
        <v>21856</v>
      </c>
      <c r="D18" s="103">
        <v>3171</v>
      </c>
      <c r="E18" s="104">
        <v>358</v>
      </c>
      <c r="F18" s="104">
        <v>4324</v>
      </c>
      <c r="G18" s="104">
        <v>3360</v>
      </c>
      <c r="H18" s="104">
        <v>10643</v>
      </c>
      <c r="I18" s="105" t="s">
        <v>94</v>
      </c>
      <c r="J18" s="105" t="s">
        <v>94</v>
      </c>
      <c r="K18" s="105" t="s">
        <v>94</v>
      </c>
      <c r="L18" s="104">
        <v>2849</v>
      </c>
      <c r="M18" s="105" t="s">
        <v>94</v>
      </c>
      <c r="N18" s="110">
        <v>2</v>
      </c>
    </row>
    <row r="19" spans="1:14" ht="14.25">
      <c r="A19" s="111" t="s">
        <v>29</v>
      </c>
      <c r="B19" s="66" t="s">
        <v>172</v>
      </c>
      <c r="C19" s="102">
        <v>23083</v>
      </c>
      <c r="D19" s="103">
        <v>3369</v>
      </c>
      <c r="E19" s="104">
        <v>393</v>
      </c>
      <c r="F19" s="104">
        <v>4277</v>
      </c>
      <c r="G19" s="104">
        <v>3360</v>
      </c>
      <c r="H19" s="104">
        <v>11684</v>
      </c>
      <c r="I19" s="105" t="s">
        <v>94</v>
      </c>
      <c r="J19" s="105" t="s">
        <v>94</v>
      </c>
      <c r="K19" s="105" t="s">
        <v>94</v>
      </c>
      <c r="L19" s="104">
        <v>3048</v>
      </c>
      <c r="M19" s="105" t="s">
        <v>94</v>
      </c>
      <c r="N19" s="106" t="s">
        <v>15</v>
      </c>
    </row>
    <row r="20" spans="1:14" ht="14.25">
      <c r="A20" s="111" t="s">
        <v>30</v>
      </c>
      <c r="B20" s="66" t="s">
        <v>173</v>
      </c>
      <c r="C20" s="102">
        <v>24431</v>
      </c>
      <c r="D20" s="103">
        <v>4120</v>
      </c>
      <c r="E20" s="104">
        <v>393</v>
      </c>
      <c r="F20" s="104">
        <v>4209</v>
      </c>
      <c r="G20" s="104">
        <v>3360</v>
      </c>
      <c r="H20" s="104">
        <v>12349</v>
      </c>
      <c r="I20" s="105" t="s">
        <v>94</v>
      </c>
      <c r="J20" s="105" t="s">
        <v>94</v>
      </c>
      <c r="K20" s="105" t="s">
        <v>94</v>
      </c>
      <c r="L20" s="104">
        <v>3373</v>
      </c>
      <c r="M20" s="105" t="s">
        <v>94</v>
      </c>
      <c r="N20" s="106" t="s">
        <v>15</v>
      </c>
    </row>
    <row r="21" spans="1:14" ht="14.25">
      <c r="A21" s="111" t="s">
        <v>31</v>
      </c>
      <c r="B21" s="66" t="s">
        <v>174</v>
      </c>
      <c r="C21" s="102">
        <v>24981</v>
      </c>
      <c r="D21" s="103">
        <v>4439</v>
      </c>
      <c r="E21" s="104">
        <v>419</v>
      </c>
      <c r="F21" s="104">
        <v>4049</v>
      </c>
      <c r="G21" s="104">
        <v>3360</v>
      </c>
      <c r="H21" s="104">
        <v>12714</v>
      </c>
      <c r="I21" s="105" t="s">
        <v>94</v>
      </c>
      <c r="J21" s="105" t="s">
        <v>94</v>
      </c>
      <c r="K21" s="105" t="s">
        <v>94</v>
      </c>
      <c r="L21" s="104">
        <v>3432</v>
      </c>
      <c r="M21" s="105" t="s">
        <v>94</v>
      </c>
      <c r="N21" s="106" t="s">
        <v>15</v>
      </c>
    </row>
    <row r="22" spans="1:14" ht="14.25">
      <c r="A22" s="111" t="s">
        <v>32</v>
      </c>
      <c r="B22" s="66" t="s">
        <v>175</v>
      </c>
      <c r="C22" s="102">
        <v>25438</v>
      </c>
      <c r="D22" s="103">
        <v>4549</v>
      </c>
      <c r="E22" s="104">
        <v>446</v>
      </c>
      <c r="F22" s="104">
        <v>3930</v>
      </c>
      <c r="G22" s="104">
        <v>3360</v>
      </c>
      <c r="H22" s="104">
        <v>13153</v>
      </c>
      <c r="I22" s="105" t="s">
        <v>94</v>
      </c>
      <c r="J22" s="105" t="s">
        <v>94</v>
      </c>
      <c r="K22" s="105" t="s">
        <v>94</v>
      </c>
      <c r="L22" s="104">
        <v>3798</v>
      </c>
      <c r="M22" s="105" t="s">
        <v>94</v>
      </c>
      <c r="N22" s="106" t="s">
        <v>15</v>
      </c>
    </row>
    <row r="23" spans="1:14" ht="14.25">
      <c r="A23" s="111" t="s">
        <v>33</v>
      </c>
      <c r="B23" s="66" t="s">
        <v>176</v>
      </c>
      <c r="C23" s="102">
        <v>25872</v>
      </c>
      <c r="D23" s="103">
        <v>4549</v>
      </c>
      <c r="E23" s="104">
        <v>446</v>
      </c>
      <c r="F23" s="104">
        <v>3768</v>
      </c>
      <c r="G23" s="104">
        <v>3360</v>
      </c>
      <c r="H23" s="104">
        <v>13749</v>
      </c>
      <c r="I23" s="105" t="s">
        <v>94</v>
      </c>
      <c r="J23" s="105" t="s">
        <v>94</v>
      </c>
      <c r="K23" s="105" t="s">
        <v>94</v>
      </c>
      <c r="L23" s="104">
        <v>4000</v>
      </c>
      <c r="M23" s="105" t="s">
        <v>94</v>
      </c>
      <c r="N23" s="112">
        <v>1</v>
      </c>
    </row>
    <row r="24" spans="1:14" ht="14.25">
      <c r="A24" s="111" t="s">
        <v>34</v>
      </c>
      <c r="B24" s="66" t="s">
        <v>177</v>
      </c>
      <c r="C24" s="102">
        <v>26180</v>
      </c>
      <c r="D24" s="103">
        <v>4646</v>
      </c>
      <c r="E24" s="104">
        <v>429</v>
      </c>
      <c r="F24" s="104">
        <v>3622</v>
      </c>
      <c r="G24" s="104">
        <v>3360</v>
      </c>
      <c r="H24" s="104">
        <v>14123</v>
      </c>
      <c r="I24" s="105" t="s">
        <v>94</v>
      </c>
      <c r="J24" s="105" t="s">
        <v>94</v>
      </c>
      <c r="K24" s="105" t="s">
        <v>94</v>
      </c>
      <c r="L24" s="104">
        <v>4333</v>
      </c>
      <c r="M24" s="105" t="s">
        <v>94</v>
      </c>
      <c r="N24" s="106" t="s">
        <v>15</v>
      </c>
    </row>
    <row r="25" spans="1:14" ht="14.25">
      <c r="A25" s="111" t="s">
        <v>35</v>
      </c>
      <c r="B25" s="66" t="s">
        <v>178</v>
      </c>
      <c r="C25" s="102">
        <v>26558</v>
      </c>
      <c r="D25" s="103">
        <v>4660</v>
      </c>
      <c r="E25" s="104">
        <v>429</v>
      </c>
      <c r="F25" s="104">
        <v>3526</v>
      </c>
      <c r="G25" s="104">
        <v>3360</v>
      </c>
      <c r="H25" s="104">
        <v>14583</v>
      </c>
      <c r="I25" s="105" t="s">
        <v>94</v>
      </c>
      <c r="J25" s="105" t="s">
        <v>94</v>
      </c>
      <c r="K25" s="105" t="s">
        <v>94</v>
      </c>
      <c r="L25" s="104">
        <v>4223</v>
      </c>
      <c r="M25" s="105" t="s">
        <v>94</v>
      </c>
      <c r="N25" s="106" t="s">
        <v>15</v>
      </c>
    </row>
    <row r="26" spans="1:14" ht="14.25">
      <c r="A26" s="111" t="s">
        <v>36</v>
      </c>
      <c r="B26" s="66" t="s">
        <v>179</v>
      </c>
      <c r="C26" s="102">
        <v>26734</v>
      </c>
      <c r="D26" s="103">
        <v>4694</v>
      </c>
      <c r="E26" s="104">
        <v>391</v>
      </c>
      <c r="F26" s="104">
        <v>3394</v>
      </c>
      <c r="G26" s="104">
        <v>3360</v>
      </c>
      <c r="H26" s="104">
        <v>14895</v>
      </c>
      <c r="I26" s="105" t="s">
        <v>94</v>
      </c>
      <c r="J26" s="105" t="s">
        <v>94</v>
      </c>
      <c r="K26" s="105" t="s">
        <v>94</v>
      </c>
      <c r="L26" s="104">
        <v>4412</v>
      </c>
      <c r="M26" s="105" t="s">
        <v>94</v>
      </c>
      <c r="N26" s="106" t="s">
        <v>15</v>
      </c>
    </row>
    <row r="27" spans="1:14" ht="14.25">
      <c r="A27" s="111" t="s">
        <v>37</v>
      </c>
      <c r="B27" s="66" t="s">
        <v>180</v>
      </c>
      <c r="C27" s="102">
        <v>27132</v>
      </c>
      <c r="D27" s="103">
        <v>4694</v>
      </c>
      <c r="E27" s="104">
        <v>391</v>
      </c>
      <c r="F27" s="104">
        <v>3341</v>
      </c>
      <c r="G27" s="104">
        <v>3275</v>
      </c>
      <c r="H27" s="104">
        <v>15431</v>
      </c>
      <c r="I27" s="105" t="s">
        <v>94</v>
      </c>
      <c r="J27" s="105" t="s">
        <v>94</v>
      </c>
      <c r="K27" s="105" t="s">
        <v>94</v>
      </c>
      <c r="L27" s="113" t="s">
        <v>130</v>
      </c>
      <c r="M27" s="105" t="s">
        <v>94</v>
      </c>
      <c r="N27" s="106" t="s">
        <v>15</v>
      </c>
    </row>
    <row r="28" spans="1:14" ht="14.25">
      <c r="A28" s="111" t="s">
        <v>38</v>
      </c>
      <c r="B28" s="66" t="s">
        <v>181</v>
      </c>
      <c r="C28" s="102">
        <v>27392</v>
      </c>
      <c r="D28" s="103">
        <v>4680</v>
      </c>
      <c r="E28" s="104">
        <v>390</v>
      </c>
      <c r="F28" s="104">
        <v>2866</v>
      </c>
      <c r="G28" s="104">
        <v>3201</v>
      </c>
      <c r="H28" s="104">
        <v>16255</v>
      </c>
      <c r="I28" s="105" t="s">
        <v>94</v>
      </c>
      <c r="J28" s="105" t="s">
        <v>94</v>
      </c>
      <c r="K28" s="105" t="s">
        <v>94</v>
      </c>
      <c r="L28" s="104">
        <v>4419</v>
      </c>
      <c r="M28" s="105" t="s">
        <v>94</v>
      </c>
      <c r="N28" s="112">
        <v>1</v>
      </c>
    </row>
    <row r="29" spans="1:14" ht="14.25">
      <c r="A29" s="111" t="s">
        <v>39</v>
      </c>
      <c r="B29" s="66" t="s">
        <v>182</v>
      </c>
      <c r="C29" s="102">
        <v>27578</v>
      </c>
      <c r="D29" s="103">
        <v>4680</v>
      </c>
      <c r="E29" s="104">
        <v>390</v>
      </c>
      <c r="F29" s="104">
        <v>2779</v>
      </c>
      <c r="G29" s="104">
        <v>3049</v>
      </c>
      <c r="H29" s="104">
        <v>16680</v>
      </c>
      <c r="I29" s="105" t="s">
        <v>94</v>
      </c>
      <c r="J29" s="105" t="s">
        <v>94</v>
      </c>
      <c r="K29" s="105" t="s">
        <v>94</v>
      </c>
      <c r="L29" s="104">
        <v>4459</v>
      </c>
      <c r="M29" s="105" t="s">
        <v>94</v>
      </c>
      <c r="N29" s="112">
        <v>1</v>
      </c>
    </row>
    <row r="30" spans="1:14" ht="14.25">
      <c r="A30" s="111" t="s">
        <v>40</v>
      </c>
      <c r="B30" s="66" t="s">
        <v>183</v>
      </c>
      <c r="C30" s="102">
        <v>28013</v>
      </c>
      <c r="D30" s="103">
        <v>4680</v>
      </c>
      <c r="E30" s="104">
        <v>367</v>
      </c>
      <c r="F30" s="104">
        <v>2462</v>
      </c>
      <c r="G30" s="104">
        <v>2953</v>
      </c>
      <c r="H30" s="104">
        <v>17551</v>
      </c>
      <c r="I30" s="105" t="s">
        <v>94</v>
      </c>
      <c r="J30" s="105" t="s">
        <v>94</v>
      </c>
      <c r="K30" s="105" t="s">
        <v>94</v>
      </c>
      <c r="L30" s="104">
        <v>4582</v>
      </c>
      <c r="M30" s="105" t="s">
        <v>94</v>
      </c>
      <c r="N30" s="106" t="s">
        <v>15</v>
      </c>
    </row>
    <row r="31" spans="1:14" ht="14.25">
      <c r="A31" s="111" t="s">
        <v>41</v>
      </c>
      <c r="B31" s="66" t="s">
        <v>184</v>
      </c>
      <c r="C31" s="102">
        <v>28273</v>
      </c>
      <c r="D31" s="103">
        <v>4658</v>
      </c>
      <c r="E31" s="104">
        <v>355</v>
      </c>
      <c r="F31" s="104">
        <v>2238</v>
      </c>
      <c r="G31" s="104">
        <v>2872</v>
      </c>
      <c r="H31" s="104">
        <v>18150</v>
      </c>
      <c r="I31" s="105" t="s">
        <v>94</v>
      </c>
      <c r="J31" s="105" t="s">
        <v>94</v>
      </c>
      <c r="K31" s="105" t="s">
        <v>94</v>
      </c>
      <c r="L31" s="104">
        <v>4723</v>
      </c>
      <c r="M31" s="105" t="s">
        <v>94</v>
      </c>
      <c r="N31" s="106" t="s">
        <v>15</v>
      </c>
    </row>
    <row r="32" spans="1:14" ht="14.25">
      <c r="A32" s="111" t="s">
        <v>42</v>
      </c>
      <c r="B32" s="66" t="s">
        <v>185</v>
      </c>
      <c r="C32" s="102">
        <v>29400</v>
      </c>
      <c r="D32" s="103">
        <v>4688</v>
      </c>
      <c r="E32" s="104">
        <v>332</v>
      </c>
      <c r="F32" s="104">
        <v>2206</v>
      </c>
      <c r="G32" s="104">
        <v>2908</v>
      </c>
      <c r="H32" s="104">
        <v>19266</v>
      </c>
      <c r="I32" s="105" t="s">
        <v>94</v>
      </c>
      <c r="J32" s="105" t="s">
        <v>94</v>
      </c>
      <c r="K32" s="105" t="s">
        <v>94</v>
      </c>
      <c r="L32" s="104">
        <v>4929</v>
      </c>
      <c r="M32" s="105" t="s">
        <v>94</v>
      </c>
      <c r="N32" s="106" t="s">
        <v>15</v>
      </c>
    </row>
    <row r="33" spans="1:14" ht="14.25">
      <c r="A33" s="111" t="s">
        <v>43</v>
      </c>
      <c r="B33" s="66" t="s">
        <v>186</v>
      </c>
      <c r="C33" s="102">
        <v>29868</v>
      </c>
      <c r="D33" s="103">
        <v>4918</v>
      </c>
      <c r="E33" s="104">
        <v>252</v>
      </c>
      <c r="F33" s="104">
        <v>1867</v>
      </c>
      <c r="G33" s="104">
        <v>2721</v>
      </c>
      <c r="H33" s="104">
        <v>20110</v>
      </c>
      <c r="I33" s="105" t="s">
        <v>94</v>
      </c>
      <c r="J33" s="105" t="s">
        <v>94</v>
      </c>
      <c r="K33" s="105" t="s">
        <v>94</v>
      </c>
      <c r="L33" s="104">
        <v>5208</v>
      </c>
      <c r="M33" s="105" t="s">
        <v>94</v>
      </c>
      <c r="N33" s="106" t="s">
        <v>15</v>
      </c>
    </row>
    <row r="34" spans="1:14" ht="14.25">
      <c r="A34" s="111" t="s">
        <v>44</v>
      </c>
      <c r="B34" s="66" t="s">
        <v>187</v>
      </c>
      <c r="C34" s="102">
        <v>30161</v>
      </c>
      <c r="D34" s="103">
        <v>4958</v>
      </c>
      <c r="E34" s="104">
        <v>289</v>
      </c>
      <c r="F34" s="104">
        <v>1423</v>
      </c>
      <c r="G34" s="104">
        <v>2700</v>
      </c>
      <c r="H34" s="104">
        <v>20791</v>
      </c>
      <c r="I34" s="105" t="s">
        <v>94</v>
      </c>
      <c r="J34" s="105" t="s">
        <v>94</v>
      </c>
      <c r="K34" s="105" t="s">
        <v>94</v>
      </c>
      <c r="L34" s="104">
        <v>5146</v>
      </c>
      <c r="M34" s="105" t="s">
        <v>94</v>
      </c>
      <c r="N34" s="112">
        <v>12</v>
      </c>
    </row>
    <row r="35" spans="1:14" ht="14.25">
      <c r="A35" s="111" t="s">
        <v>45</v>
      </c>
      <c r="B35" s="66" t="s">
        <v>188</v>
      </c>
      <c r="C35" s="102">
        <v>30939</v>
      </c>
      <c r="D35" s="103">
        <v>5160</v>
      </c>
      <c r="E35" s="104">
        <v>289</v>
      </c>
      <c r="F35" s="104">
        <v>1296</v>
      </c>
      <c r="G35" s="104">
        <v>2702</v>
      </c>
      <c r="H35" s="104">
        <v>21492</v>
      </c>
      <c r="I35" s="105" t="s">
        <v>94</v>
      </c>
      <c r="J35" s="105" t="s">
        <v>94</v>
      </c>
      <c r="K35" s="105" t="s">
        <v>94</v>
      </c>
      <c r="L35" s="104">
        <v>5184</v>
      </c>
      <c r="M35" s="105" t="s">
        <v>94</v>
      </c>
      <c r="N35" s="112">
        <v>12</v>
      </c>
    </row>
    <row r="36" spans="1:14" ht="14.25">
      <c r="A36" s="111" t="s">
        <v>46</v>
      </c>
      <c r="B36" s="66" t="s">
        <v>189</v>
      </c>
      <c r="C36" s="102">
        <v>30979</v>
      </c>
      <c r="D36" s="103">
        <v>5160</v>
      </c>
      <c r="E36" s="104">
        <v>289</v>
      </c>
      <c r="F36" s="104">
        <v>1182</v>
      </c>
      <c r="G36" s="104">
        <v>2519</v>
      </c>
      <c r="H36" s="104">
        <v>21829</v>
      </c>
      <c r="I36" s="105" t="s">
        <v>94</v>
      </c>
      <c r="J36" s="105" t="s">
        <v>94</v>
      </c>
      <c r="K36" s="105" t="s">
        <v>94</v>
      </c>
      <c r="L36" s="104">
        <v>5214</v>
      </c>
      <c r="M36" s="105" t="s">
        <v>94</v>
      </c>
      <c r="N36" s="112">
        <v>12</v>
      </c>
    </row>
    <row r="37" spans="1:14" ht="14.25">
      <c r="A37" s="111" t="s">
        <v>47</v>
      </c>
      <c r="B37" s="66" t="s">
        <v>190</v>
      </c>
      <c r="C37" s="102">
        <v>31165</v>
      </c>
      <c r="D37" s="103">
        <v>5313</v>
      </c>
      <c r="E37" s="104">
        <v>289</v>
      </c>
      <c r="F37" s="104">
        <v>1185</v>
      </c>
      <c r="G37" s="104">
        <v>2349</v>
      </c>
      <c r="H37" s="104">
        <v>22029</v>
      </c>
      <c r="I37" s="105" t="s">
        <v>94</v>
      </c>
      <c r="J37" s="105" t="s">
        <v>94</v>
      </c>
      <c r="K37" s="105" t="s">
        <v>94</v>
      </c>
      <c r="L37" s="104">
        <v>5332</v>
      </c>
      <c r="M37" s="105" t="s">
        <v>94</v>
      </c>
      <c r="N37" s="112">
        <v>12</v>
      </c>
    </row>
    <row r="38" spans="1:14" ht="14.25">
      <c r="A38" s="111" t="s">
        <v>48</v>
      </c>
      <c r="B38" s="66" t="s">
        <v>191</v>
      </c>
      <c r="C38" s="102">
        <v>31215</v>
      </c>
      <c r="D38" s="103">
        <v>5325</v>
      </c>
      <c r="E38" s="104">
        <v>289</v>
      </c>
      <c r="F38" s="104">
        <v>1145</v>
      </c>
      <c r="G38" s="104">
        <v>2257</v>
      </c>
      <c r="H38" s="104">
        <v>22199</v>
      </c>
      <c r="I38" s="105" t="s">
        <v>94</v>
      </c>
      <c r="J38" s="105" t="s">
        <v>94</v>
      </c>
      <c r="K38" s="105" t="s">
        <v>94</v>
      </c>
      <c r="L38" s="104">
        <v>5362</v>
      </c>
      <c r="M38" s="105" t="s">
        <v>94</v>
      </c>
      <c r="N38" s="112">
        <v>12</v>
      </c>
    </row>
    <row r="39" spans="1:14" ht="14.25">
      <c r="A39" s="111" t="s">
        <v>49</v>
      </c>
      <c r="B39" s="66" t="s">
        <v>192</v>
      </c>
      <c r="C39" s="102">
        <v>31555</v>
      </c>
      <c r="D39" s="103">
        <v>5454</v>
      </c>
      <c r="E39" s="104">
        <v>235</v>
      </c>
      <c r="F39" s="104">
        <v>1063</v>
      </c>
      <c r="G39" s="104">
        <v>2168</v>
      </c>
      <c r="H39" s="104">
        <v>22635</v>
      </c>
      <c r="I39" s="105" t="s">
        <v>94</v>
      </c>
      <c r="J39" s="105" t="s">
        <v>94</v>
      </c>
      <c r="K39" s="105" t="s">
        <v>94</v>
      </c>
      <c r="L39" s="104">
        <v>5433</v>
      </c>
      <c r="M39" s="105" t="s">
        <v>94</v>
      </c>
      <c r="N39" s="112">
        <v>12</v>
      </c>
    </row>
    <row r="40" spans="1:14" ht="14.25">
      <c r="A40" s="111" t="s">
        <v>50</v>
      </c>
      <c r="B40" s="66" t="s">
        <v>193</v>
      </c>
      <c r="C40" s="102">
        <v>32316</v>
      </c>
      <c r="D40" s="103">
        <v>5672</v>
      </c>
      <c r="E40" s="104">
        <v>225</v>
      </c>
      <c r="F40" s="104">
        <v>987</v>
      </c>
      <c r="G40" s="104">
        <v>2151</v>
      </c>
      <c r="H40" s="104">
        <v>23281</v>
      </c>
      <c r="I40" s="105" t="s">
        <v>94</v>
      </c>
      <c r="J40" s="105" t="s">
        <v>94</v>
      </c>
      <c r="K40" s="105" t="s">
        <v>94</v>
      </c>
      <c r="L40" s="104">
        <v>5350</v>
      </c>
      <c r="M40" s="105" t="s">
        <v>94</v>
      </c>
      <c r="N40" s="112">
        <v>4</v>
      </c>
    </row>
    <row r="41" spans="1:14" ht="15" thickBot="1">
      <c r="A41" s="114" t="s">
        <v>51</v>
      </c>
      <c r="B41" s="183" t="s">
        <v>194</v>
      </c>
      <c r="C41" s="115">
        <v>32959</v>
      </c>
      <c r="D41" s="116">
        <v>5744</v>
      </c>
      <c r="E41" s="117">
        <v>199</v>
      </c>
      <c r="F41" s="117">
        <v>921</v>
      </c>
      <c r="G41" s="117">
        <v>2067</v>
      </c>
      <c r="H41" s="117">
        <v>24028</v>
      </c>
      <c r="I41" s="118" t="s">
        <v>94</v>
      </c>
      <c r="J41" s="118" t="s">
        <v>94</v>
      </c>
      <c r="K41" s="118" t="s">
        <v>94</v>
      </c>
      <c r="L41" s="117">
        <v>5336</v>
      </c>
      <c r="M41" s="118" t="s">
        <v>94</v>
      </c>
      <c r="N41" s="119">
        <v>4</v>
      </c>
    </row>
    <row r="42" spans="1:13" ht="14.25">
      <c r="A42" s="120"/>
      <c r="B42" s="103"/>
      <c r="C42" s="103"/>
      <c r="D42" s="103"/>
      <c r="E42" s="103"/>
      <c r="F42" s="103"/>
      <c r="G42" s="103"/>
      <c r="H42" s="121"/>
      <c r="I42" s="121"/>
      <c r="J42" s="121"/>
      <c r="K42" s="103"/>
      <c r="L42" s="121"/>
      <c r="M42" s="103"/>
    </row>
    <row r="43" spans="1:13" ht="14.25">
      <c r="A43" s="120"/>
      <c r="B43" s="103"/>
      <c r="C43" s="103"/>
      <c r="D43" s="103"/>
      <c r="E43" s="103"/>
      <c r="F43" s="103"/>
      <c r="G43" s="103"/>
      <c r="H43" s="121"/>
      <c r="I43" s="121"/>
      <c r="J43" s="121"/>
      <c r="K43" s="103"/>
      <c r="L43" s="121"/>
      <c r="M43" s="103"/>
    </row>
    <row r="44" spans="1:13" ht="14.25">
      <c r="A44" s="87" t="s">
        <v>131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</row>
    <row r="45" spans="1:13" ht="15" thickBot="1">
      <c r="A45" s="88" t="s">
        <v>120</v>
      </c>
      <c r="B45" s="182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1:14" ht="14.25">
      <c r="A46" s="90"/>
      <c r="C46" s="91"/>
      <c r="D46" s="92"/>
      <c r="E46" s="92"/>
      <c r="F46" s="92"/>
      <c r="G46" s="92"/>
      <c r="H46" s="93"/>
      <c r="I46" s="93"/>
      <c r="J46" s="93"/>
      <c r="K46" s="93"/>
      <c r="L46" s="547" t="s">
        <v>121</v>
      </c>
      <c r="M46" s="94"/>
      <c r="N46" s="550" t="s">
        <v>122</v>
      </c>
    </row>
    <row r="47" spans="1:14" ht="14.25">
      <c r="A47" s="95"/>
      <c r="C47" s="96" t="s">
        <v>123</v>
      </c>
      <c r="D47" s="553" t="s">
        <v>113</v>
      </c>
      <c r="E47" s="555" t="s">
        <v>233</v>
      </c>
      <c r="F47" s="553" t="s">
        <v>114</v>
      </c>
      <c r="G47" s="553" t="s">
        <v>124</v>
      </c>
      <c r="H47" s="557" t="s">
        <v>125</v>
      </c>
      <c r="I47" s="97"/>
      <c r="J47" s="553" t="s">
        <v>126</v>
      </c>
      <c r="K47" s="553" t="s">
        <v>127</v>
      </c>
      <c r="L47" s="548"/>
      <c r="M47" s="559" t="s">
        <v>128</v>
      </c>
      <c r="N47" s="551"/>
    </row>
    <row r="48" spans="1:14" ht="38.25">
      <c r="A48" s="98"/>
      <c r="B48" s="185"/>
      <c r="C48" s="99"/>
      <c r="D48" s="554"/>
      <c r="E48" s="556"/>
      <c r="F48" s="554"/>
      <c r="G48" s="554"/>
      <c r="H48" s="558"/>
      <c r="I48" s="100" t="s">
        <v>129</v>
      </c>
      <c r="J48" s="554"/>
      <c r="K48" s="554"/>
      <c r="L48" s="549"/>
      <c r="M48" s="560"/>
      <c r="N48" s="552"/>
    </row>
    <row r="49" spans="1:14" ht="14.25">
      <c r="A49" s="101" t="s">
        <v>52</v>
      </c>
      <c r="B49" s="66" t="s">
        <v>195</v>
      </c>
      <c r="C49" s="102">
        <v>33271</v>
      </c>
      <c r="D49" s="103">
        <v>5884</v>
      </c>
      <c r="E49" s="104">
        <v>199</v>
      </c>
      <c r="F49" s="104">
        <v>846</v>
      </c>
      <c r="G49" s="104">
        <v>2025</v>
      </c>
      <c r="H49" s="104">
        <v>24317</v>
      </c>
      <c r="I49" s="105" t="s">
        <v>94</v>
      </c>
      <c r="J49" s="105" t="s">
        <v>94</v>
      </c>
      <c r="K49" s="105" t="s">
        <v>94</v>
      </c>
      <c r="L49" s="104">
        <v>5433</v>
      </c>
      <c r="M49" s="105" t="s">
        <v>94</v>
      </c>
      <c r="N49" s="112">
        <v>4</v>
      </c>
    </row>
    <row r="50" spans="1:14" ht="14.25">
      <c r="A50" s="101" t="s">
        <v>53</v>
      </c>
      <c r="B50" s="66" t="s">
        <v>228</v>
      </c>
      <c r="C50" s="102">
        <v>33302</v>
      </c>
      <c r="D50" s="103">
        <v>5930</v>
      </c>
      <c r="E50" s="104">
        <v>199</v>
      </c>
      <c r="F50" s="104">
        <v>846</v>
      </c>
      <c r="G50" s="104">
        <v>1890</v>
      </c>
      <c r="H50" s="104">
        <v>24437</v>
      </c>
      <c r="I50" s="105" t="s">
        <v>94</v>
      </c>
      <c r="J50" s="105" t="s">
        <v>94</v>
      </c>
      <c r="K50" s="105" t="s">
        <v>94</v>
      </c>
      <c r="L50" s="104">
        <v>5417</v>
      </c>
      <c r="M50" s="105" t="s">
        <v>94</v>
      </c>
      <c r="N50" s="112">
        <v>4</v>
      </c>
    </row>
    <row r="51" spans="1:14" ht="14.25">
      <c r="A51" s="101" t="s">
        <v>54</v>
      </c>
      <c r="B51" s="66" t="s">
        <v>229</v>
      </c>
      <c r="C51" s="102">
        <v>33431</v>
      </c>
      <c r="D51" s="103">
        <v>6012</v>
      </c>
      <c r="E51" s="104">
        <v>199</v>
      </c>
      <c r="F51" s="104">
        <v>865</v>
      </c>
      <c r="G51" s="104">
        <v>1890</v>
      </c>
      <c r="H51" s="104">
        <v>24465</v>
      </c>
      <c r="I51" s="105" t="s">
        <v>94</v>
      </c>
      <c r="J51" s="105" t="s">
        <v>94</v>
      </c>
      <c r="K51" s="105" t="s">
        <v>94</v>
      </c>
      <c r="L51" s="104">
        <v>5382</v>
      </c>
      <c r="M51" s="105" t="s">
        <v>94</v>
      </c>
      <c r="N51" s="112">
        <v>4</v>
      </c>
    </row>
    <row r="52" spans="1:14" ht="14.25">
      <c r="A52" s="101" t="s">
        <v>55</v>
      </c>
      <c r="B52" s="66" t="s">
        <v>198</v>
      </c>
      <c r="C52" s="122">
        <v>33461</v>
      </c>
      <c r="D52" s="107">
        <v>6121</v>
      </c>
      <c r="E52" s="108">
        <v>149</v>
      </c>
      <c r="F52" s="108">
        <v>865</v>
      </c>
      <c r="G52" s="108">
        <v>1890</v>
      </c>
      <c r="H52" s="108">
        <v>24436</v>
      </c>
      <c r="I52" s="105" t="s">
        <v>94</v>
      </c>
      <c r="J52" s="105" t="s">
        <v>94</v>
      </c>
      <c r="K52" s="105" t="s">
        <v>94</v>
      </c>
      <c r="L52" s="108">
        <v>5424</v>
      </c>
      <c r="M52" s="105" t="s">
        <v>94</v>
      </c>
      <c r="N52" s="110">
        <v>4</v>
      </c>
    </row>
    <row r="53" spans="1:14" ht="14.25">
      <c r="A53" s="101" t="s">
        <v>56</v>
      </c>
      <c r="B53" s="66" t="s">
        <v>199</v>
      </c>
      <c r="C53" s="122">
        <v>33149</v>
      </c>
      <c r="D53" s="107">
        <v>6080</v>
      </c>
      <c r="E53" s="108">
        <v>149</v>
      </c>
      <c r="F53" s="108">
        <v>795</v>
      </c>
      <c r="G53" s="108">
        <v>1789</v>
      </c>
      <c r="H53" s="108">
        <v>24336</v>
      </c>
      <c r="I53" s="105">
        <v>154</v>
      </c>
      <c r="J53" s="105" t="s">
        <v>94</v>
      </c>
      <c r="K53" s="105" t="s">
        <v>94</v>
      </c>
      <c r="L53" s="108">
        <v>5401</v>
      </c>
      <c r="M53" s="105" t="s">
        <v>94</v>
      </c>
      <c r="N53" s="110">
        <v>4</v>
      </c>
    </row>
    <row r="54" spans="1:14" ht="14.25">
      <c r="A54" s="101" t="s">
        <v>57</v>
      </c>
      <c r="B54" s="66" t="s">
        <v>200</v>
      </c>
      <c r="C54" s="122">
        <v>33081</v>
      </c>
      <c r="D54" s="107">
        <v>6045</v>
      </c>
      <c r="E54" s="108">
        <v>149</v>
      </c>
      <c r="F54" s="108">
        <v>795</v>
      </c>
      <c r="G54" s="108">
        <v>1771</v>
      </c>
      <c r="H54" s="108">
        <v>24321</v>
      </c>
      <c r="I54" s="105" t="s">
        <v>61</v>
      </c>
      <c r="J54" s="105" t="s">
        <v>94</v>
      </c>
      <c r="K54" s="105" t="s">
        <v>94</v>
      </c>
      <c r="L54" s="108">
        <v>5411</v>
      </c>
      <c r="M54" s="105" t="s">
        <v>94</v>
      </c>
      <c r="N54" s="110">
        <v>4</v>
      </c>
    </row>
    <row r="55" spans="1:14" ht="14.25">
      <c r="A55" s="111" t="s">
        <v>58</v>
      </c>
      <c r="B55" s="66" t="s">
        <v>201</v>
      </c>
      <c r="C55" s="122">
        <v>32785</v>
      </c>
      <c r="D55" s="107">
        <v>6045</v>
      </c>
      <c r="E55" s="108">
        <v>149</v>
      </c>
      <c r="F55" s="108">
        <v>694</v>
      </c>
      <c r="G55" s="108">
        <v>1761</v>
      </c>
      <c r="H55" s="108">
        <v>24136</v>
      </c>
      <c r="I55" s="105" t="s">
        <v>61</v>
      </c>
      <c r="J55" s="105" t="s">
        <v>94</v>
      </c>
      <c r="K55" s="105" t="s">
        <v>94</v>
      </c>
      <c r="L55" s="108">
        <v>5347</v>
      </c>
      <c r="M55" s="105" t="s">
        <v>94</v>
      </c>
      <c r="N55" s="110">
        <v>4</v>
      </c>
    </row>
    <row r="56" spans="1:14" ht="14.25">
      <c r="A56" s="111" t="s">
        <v>59</v>
      </c>
      <c r="B56" s="66" t="s">
        <v>202</v>
      </c>
      <c r="C56" s="122">
        <v>32541</v>
      </c>
      <c r="D56" s="107">
        <v>5984</v>
      </c>
      <c r="E56" s="108">
        <v>149</v>
      </c>
      <c r="F56" s="108">
        <v>703</v>
      </c>
      <c r="G56" s="109" t="s">
        <v>94</v>
      </c>
      <c r="H56" s="108">
        <v>25705</v>
      </c>
      <c r="I56" s="109">
        <v>871</v>
      </c>
      <c r="J56" s="105" t="s">
        <v>94</v>
      </c>
      <c r="K56" s="105" t="s">
        <v>94</v>
      </c>
      <c r="L56" s="108">
        <v>4872</v>
      </c>
      <c r="M56" s="109" t="s">
        <v>94</v>
      </c>
      <c r="N56" s="110">
        <v>4</v>
      </c>
    </row>
    <row r="57" spans="1:14" ht="14.25">
      <c r="A57" s="111" t="s">
        <v>60</v>
      </c>
      <c r="B57" s="66" t="s">
        <v>203</v>
      </c>
      <c r="C57" s="122">
        <v>32517</v>
      </c>
      <c r="D57" s="107">
        <v>5990</v>
      </c>
      <c r="E57" s="108">
        <v>149</v>
      </c>
      <c r="F57" s="108">
        <v>703</v>
      </c>
      <c r="G57" s="109" t="s">
        <v>94</v>
      </c>
      <c r="H57" s="108">
        <v>25675</v>
      </c>
      <c r="I57" s="109">
        <v>1025</v>
      </c>
      <c r="J57" s="105" t="s">
        <v>94</v>
      </c>
      <c r="K57" s="105" t="s">
        <v>94</v>
      </c>
      <c r="L57" s="108">
        <v>4715</v>
      </c>
      <c r="M57" s="109" t="s">
        <v>94</v>
      </c>
      <c r="N57" s="110">
        <v>4</v>
      </c>
    </row>
    <row r="58" spans="1:14" ht="14.25">
      <c r="A58" s="111" t="s">
        <v>132</v>
      </c>
      <c r="B58" s="66" t="s">
        <v>204</v>
      </c>
      <c r="C58" s="122">
        <v>32306</v>
      </c>
      <c r="D58" s="107">
        <v>5985</v>
      </c>
      <c r="E58" s="108">
        <v>149</v>
      </c>
      <c r="F58" s="108">
        <v>593</v>
      </c>
      <c r="G58" s="109" t="s">
        <v>94</v>
      </c>
      <c r="H58" s="108">
        <v>25579</v>
      </c>
      <c r="I58" s="109">
        <v>2165</v>
      </c>
      <c r="J58" s="105" t="s">
        <v>94</v>
      </c>
      <c r="K58" s="105" t="s">
        <v>94</v>
      </c>
      <c r="L58" s="108">
        <v>4700</v>
      </c>
      <c r="M58" s="109" t="s">
        <v>15</v>
      </c>
      <c r="N58" s="110">
        <v>4</v>
      </c>
    </row>
    <row r="59" spans="1:14" ht="14.25">
      <c r="A59" s="111" t="s">
        <v>133</v>
      </c>
      <c r="B59" s="66" t="s">
        <v>205</v>
      </c>
      <c r="C59" s="122">
        <v>32075</v>
      </c>
      <c r="D59" s="107">
        <v>6096</v>
      </c>
      <c r="E59" s="109">
        <v>55</v>
      </c>
      <c r="F59" s="108">
        <v>530</v>
      </c>
      <c r="G59" s="109" t="s">
        <v>94</v>
      </c>
      <c r="H59" s="108">
        <v>25394</v>
      </c>
      <c r="I59" s="109">
        <v>3462</v>
      </c>
      <c r="J59" s="105" t="s">
        <v>94</v>
      </c>
      <c r="K59" s="105" t="s">
        <v>94</v>
      </c>
      <c r="L59" s="108">
        <v>4606</v>
      </c>
      <c r="M59" s="109">
        <v>335</v>
      </c>
      <c r="N59" s="110">
        <v>4</v>
      </c>
    </row>
    <row r="60" spans="1:14" ht="14.25">
      <c r="A60" s="111" t="s">
        <v>134</v>
      </c>
      <c r="B60" s="66" t="s">
        <v>206</v>
      </c>
      <c r="C60" s="122">
        <v>31772</v>
      </c>
      <c r="D60" s="107">
        <v>6054</v>
      </c>
      <c r="E60" s="109">
        <v>28</v>
      </c>
      <c r="F60" s="108">
        <v>488</v>
      </c>
      <c r="G60" s="109" t="s">
        <v>94</v>
      </c>
      <c r="H60" s="108">
        <v>25202</v>
      </c>
      <c r="I60" s="109">
        <v>4380</v>
      </c>
      <c r="J60" s="105" t="s">
        <v>94</v>
      </c>
      <c r="K60" s="105" t="s">
        <v>94</v>
      </c>
      <c r="L60" s="108">
        <v>4454</v>
      </c>
      <c r="M60" s="109">
        <v>553</v>
      </c>
      <c r="N60" s="110">
        <v>4</v>
      </c>
    </row>
    <row r="61" spans="1:14" ht="14.25">
      <c r="A61" s="111" t="s">
        <v>135</v>
      </c>
      <c r="B61" s="66" t="s">
        <v>207</v>
      </c>
      <c r="C61" s="122">
        <v>31508</v>
      </c>
      <c r="D61" s="107">
        <v>6153</v>
      </c>
      <c r="E61" s="109">
        <v>28</v>
      </c>
      <c r="F61" s="108">
        <v>488</v>
      </c>
      <c r="G61" s="109" t="s">
        <v>94</v>
      </c>
      <c r="H61" s="108">
        <v>24839</v>
      </c>
      <c r="I61" s="109">
        <v>4641</v>
      </c>
      <c r="J61" s="105" t="s">
        <v>94</v>
      </c>
      <c r="K61" s="105" t="s">
        <v>94</v>
      </c>
      <c r="L61" s="108">
        <v>4419</v>
      </c>
      <c r="M61" s="109">
        <v>612</v>
      </c>
      <c r="N61" s="110">
        <v>4</v>
      </c>
    </row>
    <row r="62" spans="1:14" ht="14.25">
      <c r="A62" s="111" t="s">
        <v>136</v>
      </c>
      <c r="B62" s="66" t="s">
        <v>208</v>
      </c>
      <c r="C62" s="122">
        <v>31473</v>
      </c>
      <c r="D62" s="107">
        <v>6013</v>
      </c>
      <c r="E62" s="109">
        <v>24</v>
      </c>
      <c r="F62" s="108">
        <v>423</v>
      </c>
      <c r="G62" s="109" t="s">
        <v>94</v>
      </c>
      <c r="H62" s="108">
        <v>25013</v>
      </c>
      <c r="I62" s="109">
        <v>4839</v>
      </c>
      <c r="J62" s="105" t="s">
        <v>94</v>
      </c>
      <c r="K62" s="105" t="s">
        <v>94</v>
      </c>
      <c r="L62" s="108">
        <v>3978</v>
      </c>
      <c r="M62" s="109">
        <v>626</v>
      </c>
      <c r="N62" s="123" t="s">
        <v>15</v>
      </c>
    </row>
    <row r="63" spans="1:14" ht="14.25">
      <c r="A63" s="111" t="s">
        <v>137</v>
      </c>
      <c r="B63" s="66" t="s">
        <v>209</v>
      </c>
      <c r="C63" s="122">
        <v>31340</v>
      </c>
      <c r="D63" s="107">
        <v>6005</v>
      </c>
      <c r="E63" s="109">
        <v>26</v>
      </c>
      <c r="F63" s="108">
        <v>371</v>
      </c>
      <c r="G63" s="109" t="s">
        <v>94</v>
      </c>
      <c r="H63" s="105" t="s">
        <v>94</v>
      </c>
      <c r="I63" s="124" t="s">
        <v>94</v>
      </c>
      <c r="J63" s="109">
        <v>5425</v>
      </c>
      <c r="K63" s="109">
        <v>19513</v>
      </c>
      <c r="L63" s="108">
        <v>3870</v>
      </c>
      <c r="M63" s="109">
        <v>653</v>
      </c>
      <c r="N63" s="123" t="s">
        <v>15</v>
      </c>
    </row>
    <row r="64" spans="1:14" ht="14.25">
      <c r="A64" s="111" t="s">
        <v>138</v>
      </c>
      <c r="B64" s="66" t="s">
        <v>210</v>
      </c>
      <c r="C64" s="122">
        <v>31136</v>
      </c>
      <c r="D64" s="107">
        <v>5895</v>
      </c>
      <c r="E64" s="109">
        <v>26</v>
      </c>
      <c r="F64" s="108">
        <v>371</v>
      </c>
      <c r="G64" s="109" t="s">
        <v>94</v>
      </c>
      <c r="H64" s="105" t="s">
        <v>94</v>
      </c>
      <c r="I64" s="124" t="s">
        <v>94</v>
      </c>
      <c r="J64" s="109">
        <v>5462</v>
      </c>
      <c r="K64" s="109">
        <v>19382</v>
      </c>
      <c r="L64" s="108">
        <v>3808</v>
      </c>
      <c r="M64" s="109">
        <v>650</v>
      </c>
      <c r="N64" s="123" t="s">
        <v>15</v>
      </c>
    </row>
    <row r="65" spans="1:14" ht="14.25">
      <c r="A65" s="111" t="s">
        <v>139</v>
      </c>
      <c r="B65" s="66" t="s">
        <v>211</v>
      </c>
      <c r="C65" s="122">
        <v>30861</v>
      </c>
      <c r="D65" s="107">
        <v>5800</v>
      </c>
      <c r="E65" s="109">
        <v>26</v>
      </c>
      <c r="F65" s="108">
        <v>331</v>
      </c>
      <c r="G65" s="109" t="s">
        <v>94</v>
      </c>
      <c r="H65" s="105" t="s">
        <v>94</v>
      </c>
      <c r="I65" s="124" t="s">
        <v>94</v>
      </c>
      <c r="J65" s="109">
        <v>5516</v>
      </c>
      <c r="K65" s="109">
        <v>19188</v>
      </c>
      <c r="L65" s="108">
        <v>3768</v>
      </c>
      <c r="M65" s="109">
        <v>698</v>
      </c>
      <c r="N65" s="123" t="s">
        <v>15</v>
      </c>
    </row>
    <row r="66" spans="1:14" ht="14.25">
      <c r="A66" s="111" t="s">
        <v>140</v>
      </c>
      <c r="B66" s="66" t="s">
        <v>212</v>
      </c>
      <c r="C66" s="122">
        <v>30830</v>
      </c>
      <c r="D66" s="107">
        <v>5858</v>
      </c>
      <c r="E66" s="109">
        <v>26</v>
      </c>
      <c r="F66" s="108">
        <v>301</v>
      </c>
      <c r="G66" s="109" t="s">
        <v>94</v>
      </c>
      <c r="H66" s="105" t="s">
        <v>94</v>
      </c>
      <c r="I66" s="124" t="s">
        <v>94</v>
      </c>
      <c r="J66" s="109">
        <v>5430</v>
      </c>
      <c r="K66" s="109">
        <v>19215</v>
      </c>
      <c r="L66" s="108">
        <v>3427</v>
      </c>
      <c r="M66" s="109">
        <v>620</v>
      </c>
      <c r="N66" s="123" t="s">
        <v>15</v>
      </c>
    </row>
    <row r="67" spans="1:14" ht="14.25">
      <c r="A67" s="111" t="s">
        <v>141</v>
      </c>
      <c r="B67" s="66" t="s">
        <v>213</v>
      </c>
      <c r="C67" s="122">
        <v>30616</v>
      </c>
      <c r="D67" s="107">
        <v>5858</v>
      </c>
      <c r="E67" s="109">
        <v>26</v>
      </c>
      <c r="F67" s="108">
        <v>281</v>
      </c>
      <c r="G67" s="109" t="s">
        <v>94</v>
      </c>
      <c r="H67" s="105" t="s">
        <v>94</v>
      </c>
      <c r="I67" s="124" t="s">
        <v>94</v>
      </c>
      <c r="J67" s="109">
        <v>5284</v>
      </c>
      <c r="K67" s="109">
        <v>19167</v>
      </c>
      <c r="L67" s="108">
        <v>3200</v>
      </c>
      <c r="M67" s="109">
        <v>567</v>
      </c>
      <c r="N67" s="123" t="s">
        <v>15</v>
      </c>
    </row>
    <row r="68" spans="1:14" ht="14.25">
      <c r="A68" s="150" t="s">
        <v>142</v>
      </c>
      <c r="B68" s="66" t="s">
        <v>214</v>
      </c>
      <c r="C68" s="122">
        <v>30461</v>
      </c>
      <c r="D68" s="122">
        <v>5878</v>
      </c>
      <c r="E68" s="125">
        <v>26</v>
      </c>
      <c r="F68" s="122">
        <v>281</v>
      </c>
      <c r="G68" s="125" t="s">
        <v>94</v>
      </c>
      <c r="H68" s="124" t="s">
        <v>94</v>
      </c>
      <c r="I68" s="124" t="s">
        <v>94</v>
      </c>
      <c r="J68" s="125">
        <v>5164</v>
      </c>
      <c r="K68" s="125">
        <v>19112</v>
      </c>
      <c r="L68" s="122">
        <v>3011</v>
      </c>
      <c r="M68" s="125">
        <v>480</v>
      </c>
      <c r="N68" s="123" t="s">
        <v>15</v>
      </c>
    </row>
    <row r="69" spans="1:14" ht="14.25">
      <c r="A69" s="150" t="s">
        <v>143</v>
      </c>
      <c r="B69" s="66" t="s">
        <v>215</v>
      </c>
      <c r="C69" s="122">
        <v>30248</v>
      </c>
      <c r="D69" s="122">
        <v>5843</v>
      </c>
      <c r="E69" s="125">
        <v>26</v>
      </c>
      <c r="F69" s="122">
        <v>281</v>
      </c>
      <c r="G69" s="125" t="s">
        <v>94</v>
      </c>
      <c r="H69" s="124" t="s">
        <v>94</v>
      </c>
      <c r="I69" s="124" t="s">
        <v>94</v>
      </c>
      <c r="J69" s="125">
        <v>5100</v>
      </c>
      <c r="K69" s="125">
        <v>18998</v>
      </c>
      <c r="L69" s="122">
        <v>2913</v>
      </c>
      <c r="M69" s="125">
        <v>476</v>
      </c>
      <c r="N69" s="123" t="s">
        <v>15</v>
      </c>
    </row>
    <row r="70" spans="1:14" ht="14.25">
      <c r="A70" s="150" t="s">
        <v>144</v>
      </c>
      <c r="B70" s="66" t="s">
        <v>216</v>
      </c>
      <c r="C70" s="122">
        <v>29971</v>
      </c>
      <c r="D70" s="122">
        <v>5831</v>
      </c>
      <c r="E70" s="125">
        <v>26</v>
      </c>
      <c r="F70" s="122">
        <v>244</v>
      </c>
      <c r="G70" s="125" t="s">
        <v>94</v>
      </c>
      <c r="H70" s="124" t="s">
        <v>94</v>
      </c>
      <c r="I70" s="124" t="s">
        <v>94</v>
      </c>
      <c r="J70" s="125">
        <v>4891</v>
      </c>
      <c r="K70" s="125">
        <v>18979</v>
      </c>
      <c r="L70" s="122">
        <v>2838</v>
      </c>
      <c r="M70" s="125">
        <v>473</v>
      </c>
      <c r="N70" s="123" t="s">
        <v>15</v>
      </c>
    </row>
    <row r="71" spans="1:14" ht="14.25">
      <c r="A71" s="150" t="s">
        <v>145</v>
      </c>
      <c r="B71" s="66" t="s">
        <v>217</v>
      </c>
      <c r="C71" s="122">
        <v>29776</v>
      </c>
      <c r="D71" s="122">
        <v>5820</v>
      </c>
      <c r="E71" s="125">
        <v>26</v>
      </c>
      <c r="F71" s="122">
        <v>236</v>
      </c>
      <c r="G71" s="125" t="s">
        <v>94</v>
      </c>
      <c r="H71" s="124" t="s">
        <v>94</v>
      </c>
      <c r="I71" s="124" t="s">
        <v>94</v>
      </c>
      <c r="J71" s="125">
        <v>4906</v>
      </c>
      <c r="K71" s="125">
        <v>18788</v>
      </c>
      <c r="L71" s="122">
        <v>2778</v>
      </c>
      <c r="M71" s="125">
        <v>469</v>
      </c>
      <c r="N71" s="123" t="s">
        <v>15</v>
      </c>
    </row>
    <row r="72" spans="1:14" ht="14.25">
      <c r="A72" s="151" t="s">
        <v>147</v>
      </c>
      <c r="B72" s="66" t="s">
        <v>218</v>
      </c>
      <c r="C72" s="122">
        <v>29574</v>
      </c>
      <c r="D72" s="122">
        <v>5749</v>
      </c>
      <c r="E72" s="125">
        <v>26</v>
      </c>
      <c r="F72" s="122">
        <v>216</v>
      </c>
      <c r="G72" s="125" t="s">
        <v>94</v>
      </c>
      <c r="H72" s="124" t="s">
        <v>94</v>
      </c>
      <c r="I72" s="124" t="s">
        <v>94</v>
      </c>
      <c r="J72" s="125">
        <v>4881</v>
      </c>
      <c r="K72" s="125">
        <v>18702</v>
      </c>
      <c r="L72" s="122">
        <v>2762</v>
      </c>
      <c r="M72" s="125">
        <v>457</v>
      </c>
      <c r="N72" s="123" t="s">
        <v>15</v>
      </c>
    </row>
    <row r="73" spans="1:14" ht="14.25" customHeight="1">
      <c r="A73" s="151" t="s">
        <v>153</v>
      </c>
      <c r="B73" s="66" t="s">
        <v>219</v>
      </c>
      <c r="C73" s="122">
        <v>29378</v>
      </c>
      <c r="D73" s="122">
        <v>5720</v>
      </c>
      <c r="E73" s="125">
        <v>26</v>
      </c>
      <c r="F73" s="122">
        <v>216</v>
      </c>
      <c r="G73" s="125" t="s">
        <v>94</v>
      </c>
      <c r="H73" s="124" t="s">
        <v>94</v>
      </c>
      <c r="I73" s="124" t="s">
        <v>94</v>
      </c>
      <c r="J73" s="125">
        <v>4861</v>
      </c>
      <c r="K73" s="125">
        <v>18555</v>
      </c>
      <c r="L73" s="122">
        <v>2664</v>
      </c>
      <c r="M73" s="125">
        <v>442</v>
      </c>
      <c r="N73" s="123" t="s">
        <v>15</v>
      </c>
    </row>
    <row r="74" spans="1:14" ht="14.25" customHeight="1">
      <c r="A74" s="151" t="s">
        <v>155</v>
      </c>
      <c r="B74" s="66" t="s">
        <v>220</v>
      </c>
      <c r="C74" s="122">
        <v>29088</v>
      </c>
      <c r="D74" s="122">
        <v>5698</v>
      </c>
      <c r="E74" s="125">
        <v>26</v>
      </c>
      <c r="F74" s="122">
        <v>141</v>
      </c>
      <c r="G74" s="125" t="s">
        <v>94</v>
      </c>
      <c r="H74" s="124" t="s">
        <v>94</v>
      </c>
      <c r="I74" s="124" t="s">
        <v>94</v>
      </c>
      <c r="J74" s="125">
        <v>4854</v>
      </c>
      <c r="K74" s="125">
        <v>18369</v>
      </c>
      <c r="L74" s="122">
        <v>2513</v>
      </c>
      <c r="M74" s="125">
        <v>419</v>
      </c>
      <c r="N74" s="123" t="s">
        <v>15</v>
      </c>
    </row>
    <row r="75" spans="1:14" ht="14.25" customHeight="1">
      <c r="A75" s="151" t="s">
        <v>231</v>
      </c>
      <c r="B75" s="66" t="s">
        <v>221</v>
      </c>
      <c r="C75" s="122">
        <v>28813</v>
      </c>
      <c r="D75" s="122">
        <v>5608</v>
      </c>
      <c r="E75" s="125">
        <v>26</v>
      </c>
      <c r="F75" s="122">
        <v>136</v>
      </c>
      <c r="G75" s="125" t="s">
        <v>234</v>
      </c>
      <c r="H75" s="124" t="s">
        <v>94</v>
      </c>
      <c r="I75" s="124" t="s">
        <v>94</v>
      </c>
      <c r="J75" s="125">
        <v>4722</v>
      </c>
      <c r="K75" s="125">
        <v>18321</v>
      </c>
      <c r="L75" s="122">
        <v>2448</v>
      </c>
      <c r="M75" s="125">
        <v>406</v>
      </c>
      <c r="N75" s="123" t="s">
        <v>235</v>
      </c>
    </row>
    <row r="76" spans="1:14" ht="14.25" customHeight="1" thickBot="1">
      <c r="A76" s="188" t="s">
        <v>232</v>
      </c>
      <c r="B76" s="183" t="s">
        <v>230</v>
      </c>
      <c r="C76" s="179">
        <v>28615</v>
      </c>
      <c r="D76" s="179">
        <v>5513</v>
      </c>
      <c r="E76" s="126">
        <v>26</v>
      </c>
      <c r="F76" s="154">
        <v>136</v>
      </c>
      <c r="G76" s="126" t="s">
        <v>234</v>
      </c>
      <c r="H76" s="127" t="s">
        <v>234</v>
      </c>
      <c r="I76" s="180" t="s">
        <v>234</v>
      </c>
      <c r="J76" s="126">
        <v>4715</v>
      </c>
      <c r="K76" s="181">
        <v>18225</v>
      </c>
      <c r="L76" s="154">
        <v>2305</v>
      </c>
      <c r="M76" s="126">
        <v>388</v>
      </c>
      <c r="N76" s="128" t="s">
        <v>236</v>
      </c>
    </row>
    <row r="77" spans="1:13" ht="14.25">
      <c r="A77" s="129" t="s">
        <v>243</v>
      </c>
      <c r="B77" s="133"/>
      <c r="C77" s="133"/>
      <c r="D77" s="133"/>
      <c r="E77" s="133"/>
      <c r="F77" s="133"/>
      <c r="G77" s="133"/>
      <c r="H77" s="133"/>
      <c r="I77" s="133"/>
      <c r="J77" s="130"/>
      <c r="K77" s="133"/>
      <c r="L77" s="133"/>
      <c r="M77" s="133"/>
    </row>
    <row r="78" spans="1:13" ht="14.25">
      <c r="A78" s="131" t="s">
        <v>244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</row>
    <row r="79" spans="1:13" ht="14.25">
      <c r="A79" s="131" t="s">
        <v>253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</row>
    <row r="80" spans="1:13" ht="14.25">
      <c r="A80" s="131" t="s">
        <v>254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</row>
    <row r="81" spans="1:13" ht="14.25">
      <c r="A81" s="131" t="s">
        <v>245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</row>
    <row r="82" spans="1:13" ht="14.25">
      <c r="A82" s="131" t="s">
        <v>246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</row>
    <row r="83" spans="1:13" ht="14.25">
      <c r="A83" s="129" t="s">
        <v>146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</row>
    <row r="84" spans="1:13" ht="14.25">
      <c r="A84" s="132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</row>
    <row r="85" spans="1:13" ht="14.25">
      <c r="A85" s="133"/>
      <c r="B85" s="134"/>
      <c r="C85" s="134"/>
      <c r="D85" s="133"/>
      <c r="E85" s="133"/>
      <c r="F85" s="133"/>
      <c r="G85" s="133"/>
      <c r="H85" s="133"/>
      <c r="I85" s="133"/>
      <c r="J85" s="133"/>
      <c r="K85" s="133"/>
      <c r="L85" s="133"/>
      <c r="M85" s="133"/>
    </row>
    <row r="86" spans="1:13" ht="14.25">
      <c r="A86" s="133"/>
      <c r="B86" s="135"/>
      <c r="C86" s="135"/>
      <c r="D86" s="133"/>
      <c r="E86" s="133"/>
      <c r="F86" s="133"/>
      <c r="G86" s="133"/>
      <c r="H86" s="133"/>
      <c r="I86" s="133"/>
      <c r="J86" s="133"/>
      <c r="K86" s="133"/>
      <c r="L86" s="133"/>
      <c r="M86" s="133"/>
    </row>
  </sheetData>
  <sheetProtection/>
  <mergeCells count="20">
    <mergeCell ref="L3:L5"/>
    <mergeCell ref="N3:N5"/>
    <mergeCell ref="D4:D5"/>
    <mergeCell ref="E4:E5"/>
    <mergeCell ref="F4:F5"/>
    <mergeCell ref="G4:G5"/>
    <mergeCell ref="H4:H5"/>
    <mergeCell ref="J4:J5"/>
    <mergeCell ref="K4:K5"/>
    <mergeCell ref="M4:M5"/>
    <mergeCell ref="L46:L48"/>
    <mergeCell ref="N46:N48"/>
    <mergeCell ref="D47:D48"/>
    <mergeCell ref="E47:E48"/>
    <mergeCell ref="F47:F48"/>
    <mergeCell ref="G47:G48"/>
    <mergeCell ref="H47:H48"/>
    <mergeCell ref="J47:J48"/>
    <mergeCell ref="K47:K48"/>
    <mergeCell ref="M47:M4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6.59765625" style="66" customWidth="1"/>
    <col min="2" max="2" width="10.59765625" style="66" customWidth="1"/>
    <col min="3" max="14" width="9.09765625" style="66" customWidth="1"/>
    <col min="15" max="15" width="6.19921875" style="66" customWidth="1"/>
    <col min="16" max="16384" width="8.69921875" style="66" customWidth="1"/>
  </cols>
  <sheetData>
    <row r="1" spans="1:13" ht="14.25">
      <c r="A1" s="87" t="s">
        <v>148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3" spans="1:13" ht="15" thickBot="1">
      <c r="A3" s="88" t="s">
        <v>62</v>
      </c>
      <c r="B3" s="182"/>
      <c r="C3" s="89"/>
      <c r="D3" s="89"/>
      <c r="E3" s="182"/>
      <c r="F3" s="89"/>
      <c r="G3" s="89"/>
      <c r="H3" s="89"/>
      <c r="I3" s="89"/>
      <c r="J3" s="89"/>
      <c r="K3" s="89"/>
      <c r="L3" s="133"/>
      <c r="M3" s="133"/>
    </row>
    <row r="4" spans="1:14" ht="14.25">
      <c r="A4" s="90"/>
      <c r="C4" s="91"/>
      <c r="D4" s="92"/>
      <c r="E4" s="92"/>
      <c r="F4" s="92"/>
      <c r="G4" s="92"/>
      <c r="H4" s="93"/>
      <c r="I4" s="93"/>
      <c r="J4" s="93"/>
      <c r="K4" s="93"/>
      <c r="L4" s="547" t="s">
        <v>121</v>
      </c>
      <c r="M4" s="94"/>
      <c r="N4" s="550" t="s">
        <v>122</v>
      </c>
    </row>
    <row r="5" spans="1:14" ht="14.25">
      <c r="A5" s="95"/>
      <c r="C5" s="96" t="s">
        <v>123</v>
      </c>
      <c r="D5" s="553" t="s">
        <v>113</v>
      </c>
      <c r="E5" s="555" t="s">
        <v>233</v>
      </c>
      <c r="F5" s="553" t="s">
        <v>114</v>
      </c>
      <c r="G5" s="553" t="s">
        <v>124</v>
      </c>
      <c r="H5" s="557" t="s">
        <v>125</v>
      </c>
      <c r="I5" s="97"/>
      <c r="J5" s="553" t="s">
        <v>126</v>
      </c>
      <c r="K5" s="553" t="s">
        <v>127</v>
      </c>
      <c r="L5" s="548"/>
      <c r="M5" s="559" t="s">
        <v>128</v>
      </c>
      <c r="N5" s="551"/>
    </row>
    <row r="6" spans="1:14" ht="26.25" customHeight="1">
      <c r="A6" s="98"/>
      <c r="C6" s="99"/>
      <c r="D6" s="554"/>
      <c r="E6" s="554"/>
      <c r="F6" s="554"/>
      <c r="G6" s="554"/>
      <c r="H6" s="558"/>
      <c r="I6" s="189" t="s">
        <v>129</v>
      </c>
      <c r="J6" s="554"/>
      <c r="K6" s="554"/>
      <c r="L6" s="549"/>
      <c r="M6" s="560"/>
      <c r="N6" s="552"/>
    </row>
    <row r="7" spans="1:14" ht="14.25">
      <c r="A7" s="186" t="s">
        <v>237</v>
      </c>
      <c r="B7" s="184" t="s">
        <v>159</v>
      </c>
      <c r="C7" s="136">
        <v>652.6</v>
      </c>
      <c r="D7" s="137">
        <v>42.1</v>
      </c>
      <c r="E7" s="136">
        <v>10.9</v>
      </c>
      <c r="F7" s="136">
        <v>218.2</v>
      </c>
      <c r="G7" s="136">
        <v>199</v>
      </c>
      <c r="H7" s="136">
        <v>182.4</v>
      </c>
      <c r="I7" s="105" t="s">
        <v>94</v>
      </c>
      <c r="J7" s="105" t="s">
        <v>94</v>
      </c>
      <c r="K7" s="105" t="s">
        <v>94</v>
      </c>
      <c r="L7" s="136">
        <v>101.5</v>
      </c>
      <c r="M7" s="105" t="s">
        <v>94</v>
      </c>
      <c r="N7" s="106" t="s">
        <v>15</v>
      </c>
    </row>
    <row r="8" spans="1:14" ht="14.25">
      <c r="A8" s="101" t="s">
        <v>16</v>
      </c>
      <c r="B8" s="66" t="s">
        <v>226</v>
      </c>
      <c r="C8" s="136">
        <v>769.7</v>
      </c>
      <c r="D8" s="138">
        <v>78.7</v>
      </c>
      <c r="E8" s="136">
        <v>10.1</v>
      </c>
      <c r="F8" s="136">
        <v>260.7</v>
      </c>
      <c r="G8" s="136">
        <v>207.5</v>
      </c>
      <c r="H8" s="136">
        <v>212.7</v>
      </c>
      <c r="I8" s="105" t="s">
        <v>94</v>
      </c>
      <c r="J8" s="105" t="s">
        <v>94</v>
      </c>
      <c r="K8" s="105" t="s">
        <v>94</v>
      </c>
      <c r="L8" s="136">
        <v>105.8</v>
      </c>
      <c r="M8" s="105" t="s">
        <v>94</v>
      </c>
      <c r="N8" s="106" t="s">
        <v>15</v>
      </c>
    </row>
    <row r="9" spans="1:14" ht="14.25">
      <c r="A9" s="101" t="s">
        <v>18</v>
      </c>
      <c r="B9" s="66" t="s">
        <v>227</v>
      </c>
      <c r="C9" s="136">
        <v>825.5</v>
      </c>
      <c r="D9" s="138">
        <v>86</v>
      </c>
      <c r="E9" s="136">
        <v>10.1</v>
      </c>
      <c r="F9" s="136">
        <v>278.7</v>
      </c>
      <c r="G9" s="136">
        <v>207.7</v>
      </c>
      <c r="H9" s="136">
        <v>243</v>
      </c>
      <c r="I9" s="105" t="s">
        <v>94</v>
      </c>
      <c r="J9" s="105" t="s">
        <v>94</v>
      </c>
      <c r="K9" s="105" t="s">
        <v>94</v>
      </c>
      <c r="L9" s="136">
        <v>99.5</v>
      </c>
      <c r="M9" s="105" t="s">
        <v>94</v>
      </c>
      <c r="N9" s="106" t="s">
        <v>15</v>
      </c>
    </row>
    <row r="10" spans="1:14" ht="14.25">
      <c r="A10" s="101" t="s">
        <v>19</v>
      </c>
      <c r="B10" s="66" t="s">
        <v>162</v>
      </c>
      <c r="C10" s="136">
        <v>889.6</v>
      </c>
      <c r="D10" s="138">
        <v>97.5</v>
      </c>
      <c r="E10" s="136">
        <v>8.6</v>
      </c>
      <c r="F10" s="136">
        <v>316.6</v>
      </c>
      <c r="G10" s="136">
        <v>207.4</v>
      </c>
      <c r="H10" s="136">
        <v>259.4</v>
      </c>
      <c r="I10" s="105" t="s">
        <v>94</v>
      </c>
      <c r="J10" s="105" t="s">
        <v>94</v>
      </c>
      <c r="K10" s="105" t="s">
        <v>94</v>
      </c>
      <c r="L10" s="136">
        <v>106.1</v>
      </c>
      <c r="M10" s="105" t="s">
        <v>94</v>
      </c>
      <c r="N10" s="106" t="s">
        <v>15</v>
      </c>
    </row>
    <row r="11" spans="1:14" ht="14.25">
      <c r="A11" s="101" t="s">
        <v>20</v>
      </c>
      <c r="B11" s="66" t="s">
        <v>163</v>
      </c>
      <c r="C11" s="136">
        <v>929.7</v>
      </c>
      <c r="D11" s="138">
        <v>108.6</v>
      </c>
      <c r="E11" s="136">
        <v>8.3</v>
      </c>
      <c r="F11" s="136">
        <v>330.6</v>
      </c>
      <c r="G11" s="136">
        <v>208.1</v>
      </c>
      <c r="H11" s="136">
        <v>274.1</v>
      </c>
      <c r="I11" s="105" t="s">
        <v>94</v>
      </c>
      <c r="J11" s="105" t="s">
        <v>94</v>
      </c>
      <c r="K11" s="105" t="s">
        <v>94</v>
      </c>
      <c r="L11" s="136">
        <v>118</v>
      </c>
      <c r="M11" s="105" t="s">
        <v>94</v>
      </c>
      <c r="N11" s="139">
        <v>0.1</v>
      </c>
    </row>
    <row r="12" spans="1:14" ht="14.25">
      <c r="A12" s="101" t="s">
        <v>21</v>
      </c>
      <c r="B12" s="66" t="s">
        <v>164</v>
      </c>
      <c r="C12" s="136">
        <v>963.1</v>
      </c>
      <c r="D12" s="138">
        <v>115.5</v>
      </c>
      <c r="E12" s="136">
        <v>7.5</v>
      </c>
      <c r="F12" s="136">
        <v>330.7</v>
      </c>
      <c r="G12" s="136">
        <v>208.8</v>
      </c>
      <c r="H12" s="136">
        <v>300.5</v>
      </c>
      <c r="I12" s="105" t="s">
        <v>94</v>
      </c>
      <c r="J12" s="105" t="s">
        <v>94</v>
      </c>
      <c r="K12" s="105" t="s">
        <v>94</v>
      </c>
      <c r="L12" s="136">
        <v>128.6</v>
      </c>
      <c r="M12" s="105" t="s">
        <v>94</v>
      </c>
      <c r="N12" s="106" t="s">
        <v>15</v>
      </c>
    </row>
    <row r="13" spans="1:14" ht="14.25">
      <c r="A13" s="101" t="s">
        <v>22</v>
      </c>
      <c r="B13" s="66" t="s">
        <v>165</v>
      </c>
      <c r="C13" s="136">
        <v>990.9</v>
      </c>
      <c r="D13" s="138">
        <v>117.5</v>
      </c>
      <c r="E13" s="136">
        <v>9.3</v>
      </c>
      <c r="F13" s="136">
        <v>325.1</v>
      </c>
      <c r="G13" s="136">
        <v>209.5</v>
      </c>
      <c r="H13" s="136">
        <v>329.6</v>
      </c>
      <c r="I13" s="105" t="s">
        <v>94</v>
      </c>
      <c r="J13" s="105" t="s">
        <v>94</v>
      </c>
      <c r="K13" s="105" t="s">
        <v>94</v>
      </c>
      <c r="L13" s="136">
        <v>137</v>
      </c>
      <c r="M13" s="105" t="s">
        <v>94</v>
      </c>
      <c r="N13" s="106" t="s">
        <v>15</v>
      </c>
    </row>
    <row r="14" spans="1:14" ht="14.25">
      <c r="A14" s="101" t="s">
        <v>23</v>
      </c>
      <c r="B14" s="66" t="s">
        <v>166</v>
      </c>
      <c r="C14" s="136">
        <v>1051.8</v>
      </c>
      <c r="D14" s="138">
        <v>127.4</v>
      </c>
      <c r="E14" s="136">
        <v>9.3</v>
      </c>
      <c r="F14" s="136">
        <v>312.4</v>
      </c>
      <c r="G14" s="136">
        <v>210.1</v>
      </c>
      <c r="H14" s="136">
        <v>392.6</v>
      </c>
      <c r="I14" s="105" t="s">
        <v>94</v>
      </c>
      <c r="J14" s="105" t="s">
        <v>94</v>
      </c>
      <c r="K14" s="105" t="s">
        <v>94</v>
      </c>
      <c r="L14" s="136">
        <v>143.8</v>
      </c>
      <c r="M14" s="105" t="s">
        <v>94</v>
      </c>
      <c r="N14" s="106" t="s">
        <v>15</v>
      </c>
    </row>
    <row r="15" spans="1:14" ht="14.25">
      <c r="A15" s="101" t="s">
        <v>24</v>
      </c>
      <c r="B15" s="66" t="s">
        <v>167</v>
      </c>
      <c r="C15" s="136">
        <v>1103.3</v>
      </c>
      <c r="D15" s="138">
        <v>129.7</v>
      </c>
      <c r="E15" s="136">
        <v>10.8</v>
      </c>
      <c r="F15" s="136">
        <v>300</v>
      </c>
      <c r="G15" s="136">
        <v>211.1</v>
      </c>
      <c r="H15" s="136">
        <v>451.7</v>
      </c>
      <c r="I15" s="105" t="s">
        <v>94</v>
      </c>
      <c r="J15" s="105" t="s">
        <v>94</v>
      </c>
      <c r="K15" s="105" t="s">
        <v>94</v>
      </c>
      <c r="L15" s="136">
        <v>145.8</v>
      </c>
      <c r="M15" s="105" t="s">
        <v>94</v>
      </c>
      <c r="N15" s="106" t="s">
        <v>15</v>
      </c>
    </row>
    <row r="16" spans="1:14" ht="14.25">
      <c r="A16" s="101" t="s">
        <v>25</v>
      </c>
      <c r="B16" s="66" t="s">
        <v>168</v>
      </c>
      <c r="C16" s="136">
        <v>1161.3</v>
      </c>
      <c r="D16" s="138">
        <v>135.6</v>
      </c>
      <c r="E16" s="136">
        <v>10.6</v>
      </c>
      <c r="F16" s="136">
        <v>300.9</v>
      </c>
      <c r="G16" s="136">
        <v>212.3</v>
      </c>
      <c r="H16" s="136">
        <v>501.9</v>
      </c>
      <c r="I16" s="105" t="s">
        <v>94</v>
      </c>
      <c r="J16" s="105" t="s">
        <v>94</v>
      </c>
      <c r="K16" s="105" t="s">
        <v>94</v>
      </c>
      <c r="L16" s="136">
        <v>158.9</v>
      </c>
      <c r="M16" s="105" t="s">
        <v>94</v>
      </c>
      <c r="N16" s="139">
        <v>1</v>
      </c>
    </row>
    <row r="17" spans="1:14" ht="14.25">
      <c r="A17" s="101" t="s">
        <v>26</v>
      </c>
      <c r="B17" s="66" t="s">
        <v>169</v>
      </c>
      <c r="C17" s="136">
        <v>1246.6</v>
      </c>
      <c r="D17" s="138">
        <v>168.6</v>
      </c>
      <c r="E17" s="136">
        <v>12.8</v>
      </c>
      <c r="F17" s="136">
        <v>284.2</v>
      </c>
      <c r="G17" s="136">
        <v>213.3</v>
      </c>
      <c r="H17" s="136">
        <v>567.7</v>
      </c>
      <c r="I17" s="105" t="s">
        <v>94</v>
      </c>
      <c r="J17" s="105" t="s">
        <v>94</v>
      </c>
      <c r="K17" s="105" t="s">
        <v>94</v>
      </c>
      <c r="L17" s="136">
        <v>158.5</v>
      </c>
      <c r="M17" s="105" t="s">
        <v>94</v>
      </c>
      <c r="N17" s="106" t="s">
        <v>15</v>
      </c>
    </row>
    <row r="18" spans="1:14" ht="14.25">
      <c r="A18" s="101" t="s">
        <v>27</v>
      </c>
      <c r="B18" s="66" t="s">
        <v>170</v>
      </c>
      <c r="C18" s="136">
        <v>1290.1</v>
      </c>
      <c r="D18" s="138">
        <v>185.7</v>
      </c>
      <c r="E18" s="136">
        <v>17.9</v>
      </c>
      <c r="F18" s="136">
        <v>267.3</v>
      </c>
      <c r="G18" s="136">
        <v>204.5</v>
      </c>
      <c r="H18" s="136">
        <v>614.9</v>
      </c>
      <c r="I18" s="105" t="s">
        <v>94</v>
      </c>
      <c r="J18" s="105" t="s">
        <v>94</v>
      </c>
      <c r="K18" s="105" t="s">
        <v>94</v>
      </c>
      <c r="L18" s="136">
        <v>169.1</v>
      </c>
      <c r="M18" s="105" t="s">
        <v>94</v>
      </c>
      <c r="N18" s="106" t="s">
        <v>15</v>
      </c>
    </row>
    <row r="19" spans="1:14" ht="14.25">
      <c r="A19" s="101" t="s">
        <v>28</v>
      </c>
      <c r="B19" s="66" t="s">
        <v>171</v>
      </c>
      <c r="C19" s="136">
        <v>1328.5</v>
      </c>
      <c r="D19" s="138">
        <v>192.8</v>
      </c>
      <c r="E19" s="136">
        <v>21.8</v>
      </c>
      <c r="F19" s="136">
        <v>262.8</v>
      </c>
      <c r="G19" s="136">
        <v>204.2</v>
      </c>
      <c r="H19" s="136">
        <v>646.9</v>
      </c>
      <c r="I19" s="105" t="s">
        <v>94</v>
      </c>
      <c r="J19" s="105" t="s">
        <v>94</v>
      </c>
      <c r="K19" s="105" t="s">
        <v>94</v>
      </c>
      <c r="L19" s="136">
        <v>173.2</v>
      </c>
      <c r="M19" s="105" t="s">
        <v>94</v>
      </c>
      <c r="N19" s="139">
        <v>0.1</v>
      </c>
    </row>
    <row r="20" spans="1:14" ht="14.25">
      <c r="A20" s="111" t="s">
        <v>29</v>
      </c>
      <c r="B20" s="66" t="s">
        <v>172</v>
      </c>
      <c r="C20" s="136">
        <v>1400.8</v>
      </c>
      <c r="D20" s="138">
        <v>204.4</v>
      </c>
      <c r="E20" s="136">
        <v>23.8</v>
      </c>
      <c r="F20" s="136">
        <v>259.5</v>
      </c>
      <c r="G20" s="136">
        <v>203.9</v>
      </c>
      <c r="H20" s="136">
        <v>709</v>
      </c>
      <c r="I20" s="105" t="s">
        <v>94</v>
      </c>
      <c r="J20" s="105" t="s">
        <v>94</v>
      </c>
      <c r="K20" s="105" t="s">
        <v>94</v>
      </c>
      <c r="L20" s="136">
        <v>185</v>
      </c>
      <c r="M20" s="105" t="s">
        <v>94</v>
      </c>
      <c r="N20" s="106" t="s">
        <v>15</v>
      </c>
    </row>
    <row r="21" spans="1:14" ht="14.25">
      <c r="A21" s="111" t="s">
        <v>30</v>
      </c>
      <c r="B21" s="66" t="s">
        <v>173</v>
      </c>
      <c r="C21" s="136">
        <v>1472</v>
      </c>
      <c r="D21" s="138">
        <v>248.2</v>
      </c>
      <c r="E21" s="136">
        <v>23.7</v>
      </c>
      <c r="F21" s="136">
        <v>253.6</v>
      </c>
      <c r="G21" s="136">
        <v>202.4</v>
      </c>
      <c r="H21" s="136">
        <v>744</v>
      </c>
      <c r="I21" s="105" t="s">
        <v>94</v>
      </c>
      <c r="J21" s="105" t="s">
        <v>94</v>
      </c>
      <c r="K21" s="105" t="s">
        <v>94</v>
      </c>
      <c r="L21" s="136">
        <v>203.2</v>
      </c>
      <c r="M21" s="105" t="s">
        <v>94</v>
      </c>
      <c r="N21" s="106" t="s">
        <v>15</v>
      </c>
    </row>
    <row r="22" spans="1:14" ht="14.25">
      <c r="A22" s="111" t="s">
        <v>31</v>
      </c>
      <c r="B22" s="66" t="s">
        <v>174</v>
      </c>
      <c r="C22" s="136">
        <v>1494.3</v>
      </c>
      <c r="D22" s="138">
        <v>265.5</v>
      </c>
      <c r="E22" s="136">
        <v>25.1</v>
      </c>
      <c r="F22" s="136">
        <v>242.2</v>
      </c>
      <c r="G22" s="136">
        <v>201</v>
      </c>
      <c r="H22" s="136">
        <v>760.5</v>
      </c>
      <c r="I22" s="105" t="s">
        <v>94</v>
      </c>
      <c r="J22" s="105" t="s">
        <v>94</v>
      </c>
      <c r="K22" s="105" t="s">
        <v>94</v>
      </c>
      <c r="L22" s="136">
        <v>205.3</v>
      </c>
      <c r="M22" s="105" t="s">
        <v>94</v>
      </c>
      <c r="N22" s="106" t="s">
        <v>15</v>
      </c>
    </row>
    <row r="23" spans="1:14" ht="14.25">
      <c r="A23" s="111" t="s">
        <v>32</v>
      </c>
      <c r="B23" s="66" t="s">
        <v>175</v>
      </c>
      <c r="C23" s="136">
        <v>1508.7</v>
      </c>
      <c r="D23" s="138">
        <v>269.8</v>
      </c>
      <c r="E23" s="136">
        <v>26.5</v>
      </c>
      <c r="F23" s="136">
        <v>233.1</v>
      </c>
      <c r="G23" s="136">
        <v>199.3</v>
      </c>
      <c r="H23" s="136">
        <v>780.1</v>
      </c>
      <c r="I23" s="105" t="s">
        <v>94</v>
      </c>
      <c r="J23" s="105" t="s">
        <v>94</v>
      </c>
      <c r="K23" s="105" t="s">
        <v>94</v>
      </c>
      <c r="L23" s="136">
        <v>225.3</v>
      </c>
      <c r="M23" s="105" t="s">
        <v>94</v>
      </c>
      <c r="N23" s="106" t="s">
        <v>15</v>
      </c>
    </row>
    <row r="24" spans="1:14" ht="14.25">
      <c r="A24" s="111" t="s">
        <v>33</v>
      </c>
      <c r="B24" s="66" t="s">
        <v>176</v>
      </c>
      <c r="C24" s="136">
        <v>1515.6</v>
      </c>
      <c r="D24" s="138">
        <v>266.5</v>
      </c>
      <c r="E24" s="136">
        <v>26.1</v>
      </c>
      <c r="F24" s="136">
        <v>220.7</v>
      </c>
      <c r="G24" s="136">
        <v>196.8</v>
      </c>
      <c r="H24" s="136">
        <v>805.4</v>
      </c>
      <c r="I24" s="105" t="s">
        <v>94</v>
      </c>
      <c r="J24" s="105" t="s">
        <v>94</v>
      </c>
      <c r="K24" s="105" t="s">
        <v>94</v>
      </c>
      <c r="L24" s="136">
        <v>234.3</v>
      </c>
      <c r="M24" s="105" t="s">
        <v>94</v>
      </c>
      <c r="N24" s="139">
        <v>0.1</v>
      </c>
    </row>
    <row r="25" spans="1:14" ht="14.25">
      <c r="A25" s="111" t="s">
        <v>34</v>
      </c>
      <c r="B25" s="66" t="s">
        <v>177</v>
      </c>
      <c r="C25" s="136">
        <v>1511.3</v>
      </c>
      <c r="D25" s="138">
        <v>268.2</v>
      </c>
      <c r="E25" s="136">
        <v>24.8</v>
      </c>
      <c r="F25" s="136">
        <v>209.1</v>
      </c>
      <c r="G25" s="136">
        <v>194</v>
      </c>
      <c r="H25" s="136">
        <v>815.3</v>
      </c>
      <c r="I25" s="105" t="s">
        <v>94</v>
      </c>
      <c r="J25" s="105" t="s">
        <v>94</v>
      </c>
      <c r="K25" s="105" t="s">
        <v>94</v>
      </c>
      <c r="L25" s="136">
        <v>250.1</v>
      </c>
      <c r="M25" s="105" t="s">
        <v>94</v>
      </c>
      <c r="N25" s="106" t="s">
        <v>15</v>
      </c>
    </row>
    <row r="26" spans="1:14" ht="14.25">
      <c r="A26" s="111" t="s">
        <v>35</v>
      </c>
      <c r="B26" s="66" t="s">
        <v>178</v>
      </c>
      <c r="C26" s="136">
        <v>1515.3</v>
      </c>
      <c r="D26" s="138">
        <v>265.9</v>
      </c>
      <c r="E26" s="136">
        <v>24.5</v>
      </c>
      <c r="F26" s="136">
        <v>201.2</v>
      </c>
      <c r="G26" s="136">
        <v>191.7</v>
      </c>
      <c r="H26" s="136">
        <v>832.1</v>
      </c>
      <c r="I26" s="105" t="s">
        <v>94</v>
      </c>
      <c r="J26" s="105" t="s">
        <v>94</v>
      </c>
      <c r="K26" s="105" t="s">
        <v>94</v>
      </c>
      <c r="L26" s="136">
        <v>241</v>
      </c>
      <c r="M26" s="105" t="s">
        <v>94</v>
      </c>
      <c r="N26" s="106" t="s">
        <v>15</v>
      </c>
    </row>
    <row r="27" spans="1:14" ht="14.25">
      <c r="A27" s="111" t="s">
        <v>36</v>
      </c>
      <c r="B27" s="66" t="s">
        <v>179</v>
      </c>
      <c r="C27" s="136">
        <v>1508.3</v>
      </c>
      <c r="D27" s="138">
        <v>264.8</v>
      </c>
      <c r="E27" s="136">
        <v>22.1</v>
      </c>
      <c r="F27" s="136">
        <v>191.5</v>
      </c>
      <c r="G27" s="136">
        <v>189.6</v>
      </c>
      <c r="H27" s="136">
        <v>840.4</v>
      </c>
      <c r="I27" s="105" t="s">
        <v>94</v>
      </c>
      <c r="J27" s="105" t="s">
        <v>94</v>
      </c>
      <c r="K27" s="105" t="s">
        <v>94</v>
      </c>
      <c r="L27" s="136">
        <v>248.9</v>
      </c>
      <c r="M27" s="105" t="s">
        <v>94</v>
      </c>
      <c r="N27" s="106" t="s">
        <v>15</v>
      </c>
    </row>
    <row r="28" spans="1:14" ht="14.25">
      <c r="A28" s="111" t="s">
        <v>37</v>
      </c>
      <c r="B28" s="66" t="s">
        <v>180</v>
      </c>
      <c r="C28" s="136">
        <v>1511.5</v>
      </c>
      <c r="D28" s="138">
        <v>261.5</v>
      </c>
      <c r="E28" s="136">
        <v>21.8</v>
      </c>
      <c r="F28" s="136">
        <v>186.1</v>
      </c>
      <c r="G28" s="136">
        <v>182.5</v>
      </c>
      <c r="H28" s="136">
        <v>859.7</v>
      </c>
      <c r="I28" s="105" t="s">
        <v>94</v>
      </c>
      <c r="J28" s="105" t="s">
        <v>94</v>
      </c>
      <c r="K28" s="105" t="s">
        <v>94</v>
      </c>
      <c r="L28" s="140" t="s">
        <v>130</v>
      </c>
      <c r="M28" s="105" t="s">
        <v>94</v>
      </c>
      <c r="N28" s="106" t="s">
        <v>15</v>
      </c>
    </row>
    <row r="29" spans="1:14" ht="14.25">
      <c r="A29" s="111" t="s">
        <v>38</v>
      </c>
      <c r="B29" s="66" t="s">
        <v>181</v>
      </c>
      <c r="C29" s="136">
        <v>1509.8</v>
      </c>
      <c r="D29" s="138">
        <v>258</v>
      </c>
      <c r="E29" s="136">
        <v>21.5</v>
      </c>
      <c r="F29" s="136">
        <v>158</v>
      </c>
      <c r="G29" s="136">
        <v>176.4</v>
      </c>
      <c r="H29" s="136">
        <v>895.9</v>
      </c>
      <c r="I29" s="105" t="s">
        <v>94</v>
      </c>
      <c r="J29" s="105" t="s">
        <v>94</v>
      </c>
      <c r="K29" s="105" t="s">
        <v>94</v>
      </c>
      <c r="L29" s="136">
        <v>243.6</v>
      </c>
      <c r="M29" s="105" t="s">
        <v>94</v>
      </c>
      <c r="N29" s="139">
        <v>0.1</v>
      </c>
    </row>
    <row r="30" spans="1:14" ht="14.25">
      <c r="A30" s="111" t="s">
        <v>39</v>
      </c>
      <c r="B30" s="66" t="s">
        <v>182</v>
      </c>
      <c r="C30" s="136">
        <v>1508.2</v>
      </c>
      <c r="D30" s="138">
        <v>255.9</v>
      </c>
      <c r="E30" s="136">
        <v>21.3</v>
      </c>
      <c r="F30" s="136">
        <v>152</v>
      </c>
      <c r="G30" s="136">
        <v>166.7</v>
      </c>
      <c r="H30" s="136">
        <v>912.2</v>
      </c>
      <c r="I30" s="105" t="s">
        <v>94</v>
      </c>
      <c r="J30" s="105" t="s">
        <v>94</v>
      </c>
      <c r="K30" s="105" t="s">
        <v>94</v>
      </c>
      <c r="L30" s="136">
        <v>243.8</v>
      </c>
      <c r="M30" s="105" t="s">
        <v>94</v>
      </c>
      <c r="N30" s="139">
        <v>0.1</v>
      </c>
    </row>
    <row r="31" spans="1:14" ht="14.25">
      <c r="A31" s="111" t="s">
        <v>40</v>
      </c>
      <c r="B31" s="66" t="s">
        <v>183</v>
      </c>
      <c r="C31" s="136">
        <v>1522.8</v>
      </c>
      <c r="D31" s="138">
        <v>254.4</v>
      </c>
      <c r="E31" s="136">
        <v>20</v>
      </c>
      <c r="F31" s="136">
        <v>133.8</v>
      </c>
      <c r="G31" s="136">
        <v>160.5</v>
      </c>
      <c r="H31" s="136">
        <v>954.1</v>
      </c>
      <c r="I31" s="105" t="s">
        <v>94</v>
      </c>
      <c r="J31" s="105" t="s">
        <v>94</v>
      </c>
      <c r="K31" s="105" t="s">
        <v>94</v>
      </c>
      <c r="L31" s="136">
        <v>249.1</v>
      </c>
      <c r="M31" s="105" t="s">
        <v>94</v>
      </c>
      <c r="N31" s="106" t="s">
        <v>15</v>
      </c>
    </row>
    <row r="32" spans="1:14" ht="14.25">
      <c r="A32" s="111" t="s">
        <v>41</v>
      </c>
      <c r="B32" s="66" t="s">
        <v>184</v>
      </c>
      <c r="C32" s="136">
        <v>1528</v>
      </c>
      <c r="D32" s="138">
        <v>251.7</v>
      </c>
      <c r="E32" s="136">
        <v>19.2</v>
      </c>
      <c r="F32" s="136">
        <v>121</v>
      </c>
      <c r="G32" s="136">
        <v>155.2</v>
      </c>
      <c r="H32" s="136">
        <v>980.9</v>
      </c>
      <c r="I32" s="105" t="s">
        <v>94</v>
      </c>
      <c r="J32" s="105" t="s">
        <v>94</v>
      </c>
      <c r="K32" s="105" t="s">
        <v>94</v>
      </c>
      <c r="L32" s="136">
        <v>255.3</v>
      </c>
      <c r="M32" s="105" t="s">
        <v>94</v>
      </c>
      <c r="N32" s="106" t="s">
        <v>15</v>
      </c>
    </row>
    <row r="33" spans="1:14" ht="14.25">
      <c r="A33" s="111" t="s">
        <v>42</v>
      </c>
      <c r="B33" s="66" t="s">
        <v>185</v>
      </c>
      <c r="C33" s="136">
        <v>1579.6</v>
      </c>
      <c r="D33" s="138">
        <v>251.9</v>
      </c>
      <c r="E33" s="136">
        <v>17.8</v>
      </c>
      <c r="F33" s="136">
        <v>118.5</v>
      </c>
      <c r="G33" s="136">
        <v>156.2</v>
      </c>
      <c r="H33" s="136">
        <v>1035.1</v>
      </c>
      <c r="I33" s="105" t="s">
        <v>94</v>
      </c>
      <c r="J33" s="105" t="s">
        <v>94</v>
      </c>
      <c r="K33" s="105" t="s">
        <v>94</v>
      </c>
      <c r="L33" s="136">
        <v>264.8</v>
      </c>
      <c r="M33" s="105" t="s">
        <v>94</v>
      </c>
      <c r="N33" s="106" t="s">
        <v>15</v>
      </c>
    </row>
    <row r="34" spans="1:14" ht="14.25">
      <c r="A34" s="111" t="s">
        <v>43</v>
      </c>
      <c r="B34" s="66" t="s">
        <v>186</v>
      </c>
      <c r="C34" s="136">
        <v>1596.3</v>
      </c>
      <c r="D34" s="138">
        <v>262.9</v>
      </c>
      <c r="E34" s="136">
        <v>13.5</v>
      </c>
      <c r="F34" s="136">
        <v>99.8</v>
      </c>
      <c r="G34" s="136">
        <v>145.4</v>
      </c>
      <c r="H34" s="136">
        <v>1074.8</v>
      </c>
      <c r="I34" s="105" t="s">
        <v>94</v>
      </c>
      <c r="J34" s="105" t="s">
        <v>94</v>
      </c>
      <c r="K34" s="105" t="s">
        <v>94</v>
      </c>
      <c r="L34" s="136">
        <v>278.4</v>
      </c>
      <c r="M34" s="105" t="s">
        <v>94</v>
      </c>
      <c r="N34" s="106" t="s">
        <v>15</v>
      </c>
    </row>
    <row r="35" spans="1:14" ht="14.25">
      <c r="A35" s="111" t="s">
        <v>44</v>
      </c>
      <c r="B35" s="66" t="s">
        <v>187</v>
      </c>
      <c r="C35" s="136">
        <v>1603.2</v>
      </c>
      <c r="D35" s="138">
        <v>263.5</v>
      </c>
      <c r="E35" s="136">
        <v>15.4</v>
      </c>
      <c r="F35" s="136">
        <v>75.6</v>
      </c>
      <c r="G35" s="136">
        <v>143.5</v>
      </c>
      <c r="H35" s="136">
        <v>1105.2</v>
      </c>
      <c r="I35" s="105" t="s">
        <v>94</v>
      </c>
      <c r="J35" s="105" t="s">
        <v>94</v>
      </c>
      <c r="K35" s="105" t="s">
        <v>94</v>
      </c>
      <c r="L35" s="136">
        <v>273.5</v>
      </c>
      <c r="M35" s="105" t="s">
        <v>94</v>
      </c>
      <c r="N35" s="139">
        <v>0.6</v>
      </c>
    </row>
    <row r="36" spans="1:14" ht="14.25">
      <c r="A36" s="111" t="s">
        <v>45</v>
      </c>
      <c r="B36" s="66" t="s">
        <v>188</v>
      </c>
      <c r="C36" s="136">
        <v>1636</v>
      </c>
      <c r="D36" s="138">
        <v>272.8</v>
      </c>
      <c r="E36" s="136">
        <v>15.3</v>
      </c>
      <c r="F36" s="136">
        <v>68.5</v>
      </c>
      <c r="G36" s="136">
        <v>142.9</v>
      </c>
      <c r="H36" s="136">
        <v>1136.4</v>
      </c>
      <c r="I36" s="105" t="s">
        <v>94</v>
      </c>
      <c r="J36" s="105" t="s">
        <v>94</v>
      </c>
      <c r="K36" s="105" t="s">
        <v>94</v>
      </c>
      <c r="L36" s="136">
        <v>274.1</v>
      </c>
      <c r="M36" s="105" t="s">
        <v>94</v>
      </c>
      <c r="N36" s="139">
        <v>0.6</v>
      </c>
    </row>
    <row r="37" spans="1:14" ht="14.25">
      <c r="A37" s="111" t="s">
        <v>46</v>
      </c>
      <c r="B37" s="66" t="s">
        <v>189</v>
      </c>
      <c r="C37" s="136">
        <v>1629.8</v>
      </c>
      <c r="D37" s="138">
        <v>271.5</v>
      </c>
      <c r="E37" s="136">
        <v>15.2</v>
      </c>
      <c r="F37" s="136">
        <v>62.2</v>
      </c>
      <c r="G37" s="136">
        <v>132.5</v>
      </c>
      <c r="H37" s="136">
        <v>1148.4</v>
      </c>
      <c r="I37" s="105" t="s">
        <v>94</v>
      </c>
      <c r="J37" s="105" t="s">
        <v>94</v>
      </c>
      <c r="K37" s="105" t="s">
        <v>94</v>
      </c>
      <c r="L37" s="136">
        <v>274.3</v>
      </c>
      <c r="M37" s="105" t="s">
        <v>94</v>
      </c>
      <c r="N37" s="139">
        <v>0.6</v>
      </c>
    </row>
    <row r="38" spans="1:14" ht="14.25">
      <c r="A38" s="111" t="s">
        <v>47</v>
      </c>
      <c r="B38" s="66" t="s">
        <v>190</v>
      </c>
      <c r="C38" s="136">
        <v>1632.4</v>
      </c>
      <c r="D38" s="138">
        <v>278.3</v>
      </c>
      <c r="E38" s="136">
        <v>15.1</v>
      </c>
      <c r="F38" s="136">
        <v>62.1</v>
      </c>
      <c r="G38" s="136">
        <v>123</v>
      </c>
      <c r="H38" s="136">
        <v>1153.9</v>
      </c>
      <c r="I38" s="105" t="s">
        <v>94</v>
      </c>
      <c r="J38" s="105" t="s">
        <v>94</v>
      </c>
      <c r="K38" s="105" t="s">
        <v>94</v>
      </c>
      <c r="L38" s="136">
        <v>279.3</v>
      </c>
      <c r="M38" s="105" t="s">
        <v>94</v>
      </c>
      <c r="N38" s="139">
        <v>0.6</v>
      </c>
    </row>
    <row r="39" spans="1:14" ht="14.25">
      <c r="A39" s="111" t="s">
        <v>48</v>
      </c>
      <c r="B39" s="66" t="s">
        <v>191</v>
      </c>
      <c r="C39" s="136">
        <v>1628.4</v>
      </c>
      <c r="D39" s="138">
        <v>277.8</v>
      </c>
      <c r="E39" s="136">
        <v>15.1</v>
      </c>
      <c r="F39" s="136">
        <v>59.7</v>
      </c>
      <c r="G39" s="136">
        <v>117.7</v>
      </c>
      <c r="H39" s="136">
        <v>1158.1</v>
      </c>
      <c r="I39" s="105" t="s">
        <v>94</v>
      </c>
      <c r="J39" s="105" t="s">
        <v>94</v>
      </c>
      <c r="K39" s="105" t="s">
        <v>94</v>
      </c>
      <c r="L39" s="136">
        <v>279.7</v>
      </c>
      <c r="M39" s="105" t="s">
        <v>94</v>
      </c>
      <c r="N39" s="139">
        <v>0.6</v>
      </c>
    </row>
    <row r="40" spans="1:14" ht="14.25">
      <c r="A40" s="111" t="s">
        <v>49</v>
      </c>
      <c r="B40" s="66" t="s">
        <v>192</v>
      </c>
      <c r="C40" s="136">
        <v>1641</v>
      </c>
      <c r="D40" s="138">
        <v>283.6</v>
      </c>
      <c r="E40" s="136">
        <v>12.2</v>
      </c>
      <c r="F40" s="136">
        <v>55.3</v>
      </c>
      <c r="G40" s="136">
        <v>112.7</v>
      </c>
      <c r="H40" s="136">
        <v>1177.2</v>
      </c>
      <c r="I40" s="105" t="s">
        <v>94</v>
      </c>
      <c r="J40" s="105" t="s">
        <v>94</v>
      </c>
      <c r="K40" s="105" t="s">
        <v>94</v>
      </c>
      <c r="L40" s="136">
        <v>282.5</v>
      </c>
      <c r="M40" s="105" t="s">
        <v>94</v>
      </c>
      <c r="N40" s="139">
        <v>0.6</v>
      </c>
    </row>
    <row r="41" spans="1:14" ht="14.25">
      <c r="A41" s="111" t="s">
        <v>50</v>
      </c>
      <c r="B41" s="66" t="s">
        <v>193</v>
      </c>
      <c r="C41" s="136">
        <v>1676.6</v>
      </c>
      <c r="D41" s="138">
        <v>294.3</v>
      </c>
      <c r="E41" s="136">
        <v>11.7</v>
      </c>
      <c r="F41" s="136">
        <v>51.2</v>
      </c>
      <c r="G41" s="136">
        <v>111.6</v>
      </c>
      <c r="H41" s="136">
        <v>1207.9</v>
      </c>
      <c r="I41" s="105" t="s">
        <v>94</v>
      </c>
      <c r="J41" s="105" t="s">
        <v>94</v>
      </c>
      <c r="K41" s="105" t="s">
        <v>94</v>
      </c>
      <c r="L41" s="136">
        <v>277.6</v>
      </c>
      <c r="M41" s="105" t="s">
        <v>94</v>
      </c>
      <c r="N41" s="139">
        <v>0.2</v>
      </c>
    </row>
    <row r="42" spans="1:14" ht="15" thickBot="1">
      <c r="A42" s="114" t="s">
        <v>51</v>
      </c>
      <c r="B42" s="183" t="s">
        <v>194</v>
      </c>
      <c r="C42" s="141">
        <v>1708.3</v>
      </c>
      <c r="D42" s="142">
        <v>297.7</v>
      </c>
      <c r="E42" s="141">
        <v>10.3</v>
      </c>
      <c r="F42" s="141">
        <v>47.7</v>
      </c>
      <c r="G42" s="141">
        <v>107.1</v>
      </c>
      <c r="H42" s="141">
        <v>1245.4</v>
      </c>
      <c r="I42" s="118" t="s">
        <v>94</v>
      </c>
      <c r="J42" s="118" t="s">
        <v>94</v>
      </c>
      <c r="K42" s="118" t="s">
        <v>94</v>
      </c>
      <c r="L42" s="141">
        <v>276.6</v>
      </c>
      <c r="M42" s="118" t="s">
        <v>94</v>
      </c>
      <c r="N42" s="143">
        <v>0.2</v>
      </c>
    </row>
    <row r="43" spans="1:13" ht="14.25">
      <c r="A43" s="120"/>
      <c r="B43" s="144"/>
      <c r="C43" s="144"/>
      <c r="D43" s="144"/>
      <c r="E43" s="144"/>
      <c r="F43" s="144"/>
      <c r="G43" s="144"/>
      <c r="H43" s="121"/>
      <c r="I43" s="144"/>
      <c r="J43" s="121"/>
      <c r="K43" s="144"/>
      <c r="L43" s="133"/>
      <c r="M43" s="133"/>
    </row>
    <row r="44" spans="1:13" ht="14.25">
      <c r="A44" s="87" t="s">
        <v>149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</row>
    <row r="46" spans="1:13" ht="15" thickBot="1">
      <c r="A46" s="88" t="s">
        <v>62</v>
      </c>
      <c r="B46" s="182"/>
      <c r="C46" s="89"/>
      <c r="D46" s="89"/>
      <c r="E46" s="89"/>
      <c r="F46" s="89"/>
      <c r="G46" s="89"/>
      <c r="H46" s="89"/>
      <c r="I46" s="89"/>
      <c r="J46" s="89"/>
      <c r="K46" s="89"/>
      <c r="L46" s="133"/>
      <c r="M46" s="133"/>
    </row>
    <row r="47" spans="1:14" ht="14.25">
      <c r="A47" s="90"/>
      <c r="C47" s="91"/>
      <c r="D47" s="92"/>
      <c r="E47" s="92"/>
      <c r="F47" s="92"/>
      <c r="G47" s="92"/>
      <c r="H47" s="93"/>
      <c r="I47" s="93"/>
      <c r="J47" s="93"/>
      <c r="K47" s="93"/>
      <c r="L47" s="547" t="s">
        <v>121</v>
      </c>
      <c r="M47" s="94"/>
      <c r="N47" s="550" t="s">
        <v>122</v>
      </c>
    </row>
    <row r="48" spans="1:14" ht="14.25">
      <c r="A48" s="95"/>
      <c r="C48" s="96" t="s">
        <v>123</v>
      </c>
      <c r="D48" s="553" t="s">
        <v>113</v>
      </c>
      <c r="E48" s="555" t="s">
        <v>233</v>
      </c>
      <c r="F48" s="553" t="s">
        <v>114</v>
      </c>
      <c r="G48" s="553" t="s">
        <v>124</v>
      </c>
      <c r="H48" s="557" t="s">
        <v>125</v>
      </c>
      <c r="I48" s="97"/>
      <c r="J48" s="553" t="s">
        <v>126</v>
      </c>
      <c r="K48" s="553" t="s">
        <v>127</v>
      </c>
      <c r="L48" s="548"/>
      <c r="M48" s="559" t="s">
        <v>128</v>
      </c>
      <c r="N48" s="551"/>
    </row>
    <row r="49" spans="1:14" ht="26.25" customHeight="1">
      <c r="A49" s="98"/>
      <c r="B49" s="185"/>
      <c r="C49" s="99"/>
      <c r="D49" s="554"/>
      <c r="E49" s="554"/>
      <c r="F49" s="554"/>
      <c r="G49" s="554"/>
      <c r="H49" s="558"/>
      <c r="I49" s="189" t="s">
        <v>129</v>
      </c>
      <c r="J49" s="554"/>
      <c r="K49" s="554"/>
      <c r="L49" s="549"/>
      <c r="M49" s="560"/>
      <c r="N49" s="552"/>
    </row>
    <row r="50" spans="1:14" ht="14.25">
      <c r="A50" s="186" t="s">
        <v>238</v>
      </c>
      <c r="B50" s="66" t="s">
        <v>195</v>
      </c>
      <c r="C50" s="136">
        <v>1722.6</v>
      </c>
      <c r="D50" s="138">
        <v>304.6</v>
      </c>
      <c r="E50" s="136">
        <v>10.3</v>
      </c>
      <c r="F50" s="136">
        <v>43.8</v>
      </c>
      <c r="G50" s="136">
        <v>104.8</v>
      </c>
      <c r="H50" s="136">
        <v>1259</v>
      </c>
      <c r="I50" s="105" t="s">
        <v>94</v>
      </c>
      <c r="J50" s="105" t="s">
        <v>94</v>
      </c>
      <c r="K50" s="105" t="s">
        <v>94</v>
      </c>
      <c r="L50" s="136">
        <v>281.3</v>
      </c>
      <c r="M50" s="105" t="s">
        <v>94</v>
      </c>
      <c r="N50" s="139">
        <v>0.2</v>
      </c>
    </row>
    <row r="51" spans="1:14" ht="14.25">
      <c r="A51" s="101" t="s">
        <v>53</v>
      </c>
      <c r="B51" s="66" t="s">
        <v>228</v>
      </c>
      <c r="C51" s="136">
        <v>1729.2</v>
      </c>
      <c r="D51" s="138">
        <v>307.9</v>
      </c>
      <c r="E51" s="136">
        <v>10.3</v>
      </c>
      <c r="F51" s="136">
        <v>43.9</v>
      </c>
      <c r="G51" s="136">
        <v>98.1</v>
      </c>
      <c r="H51" s="136">
        <v>1268.9</v>
      </c>
      <c r="I51" s="105" t="s">
        <v>94</v>
      </c>
      <c r="J51" s="105" t="s">
        <v>94</v>
      </c>
      <c r="K51" s="105" t="s">
        <v>94</v>
      </c>
      <c r="L51" s="136">
        <v>281.3</v>
      </c>
      <c r="M51" s="105" t="s">
        <v>94</v>
      </c>
      <c r="N51" s="139">
        <v>0.2</v>
      </c>
    </row>
    <row r="52" spans="1:14" ht="14.25">
      <c r="A52" s="101" t="s">
        <v>54</v>
      </c>
      <c r="B52" s="66" t="s">
        <v>229</v>
      </c>
      <c r="C52" s="136">
        <v>1733.2</v>
      </c>
      <c r="D52" s="138">
        <v>311.7</v>
      </c>
      <c r="E52" s="136">
        <v>10.3</v>
      </c>
      <c r="F52" s="136">
        <v>44.8</v>
      </c>
      <c r="G52" s="136">
        <v>98</v>
      </c>
      <c r="H52" s="136">
        <v>1268.3</v>
      </c>
      <c r="I52" s="105" t="s">
        <v>94</v>
      </c>
      <c r="J52" s="105" t="s">
        <v>94</v>
      </c>
      <c r="K52" s="105" t="s">
        <v>94</v>
      </c>
      <c r="L52" s="136">
        <v>279</v>
      </c>
      <c r="M52" s="105" t="s">
        <v>94</v>
      </c>
      <c r="N52" s="139">
        <v>0.2</v>
      </c>
    </row>
    <row r="53" spans="1:14" ht="14.25">
      <c r="A53" s="101" t="s">
        <v>55</v>
      </c>
      <c r="B53" s="66" t="s">
        <v>198</v>
      </c>
      <c r="C53" s="145">
        <v>1731.9</v>
      </c>
      <c r="D53" s="146">
        <v>316.8</v>
      </c>
      <c r="E53" s="145">
        <v>7.7</v>
      </c>
      <c r="F53" s="145">
        <v>44.8</v>
      </c>
      <c r="G53" s="145">
        <v>97.8</v>
      </c>
      <c r="H53" s="145">
        <v>1264.8</v>
      </c>
      <c r="I53" s="105" t="s">
        <v>94</v>
      </c>
      <c r="J53" s="105" t="s">
        <v>94</v>
      </c>
      <c r="K53" s="105" t="s">
        <v>94</v>
      </c>
      <c r="L53" s="145">
        <v>280.7</v>
      </c>
      <c r="M53" s="105" t="s">
        <v>94</v>
      </c>
      <c r="N53" s="139">
        <v>0.2</v>
      </c>
    </row>
    <row r="54" spans="1:14" ht="14.25">
      <c r="A54" s="101" t="s">
        <v>56</v>
      </c>
      <c r="B54" s="66" t="s">
        <v>199</v>
      </c>
      <c r="C54" s="145">
        <v>1712.2</v>
      </c>
      <c r="D54" s="146">
        <v>314</v>
      </c>
      <c r="E54" s="145">
        <v>7.7</v>
      </c>
      <c r="F54" s="145">
        <v>41.1</v>
      </c>
      <c r="G54" s="145">
        <v>92.4</v>
      </c>
      <c r="H54" s="145">
        <v>1257</v>
      </c>
      <c r="I54" s="147">
        <v>8</v>
      </c>
      <c r="J54" s="105" t="s">
        <v>94</v>
      </c>
      <c r="K54" s="105" t="s">
        <v>94</v>
      </c>
      <c r="L54" s="145">
        <v>279</v>
      </c>
      <c r="M54" s="105" t="s">
        <v>94</v>
      </c>
      <c r="N54" s="139">
        <v>0.2</v>
      </c>
    </row>
    <row r="55" spans="1:14" ht="14.25">
      <c r="A55" s="101" t="s">
        <v>57</v>
      </c>
      <c r="B55" s="66" t="s">
        <v>200</v>
      </c>
      <c r="C55" s="145">
        <v>1706.1</v>
      </c>
      <c r="D55" s="146">
        <v>311.8</v>
      </c>
      <c r="E55" s="145">
        <v>7.7</v>
      </c>
      <c r="F55" s="145">
        <v>41</v>
      </c>
      <c r="G55" s="145">
        <v>91.3</v>
      </c>
      <c r="H55" s="145">
        <v>1254.3</v>
      </c>
      <c r="I55" s="105" t="s">
        <v>61</v>
      </c>
      <c r="J55" s="105" t="s">
        <v>94</v>
      </c>
      <c r="K55" s="105" t="s">
        <v>94</v>
      </c>
      <c r="L55" s="145">
        <v>279.1</v>
      </c>
      <c r="M55" s="105" t="s">
        <v>94</v>
      </c>
      <c r="N55" s="139">
        <v>0.2</v>
      </c>
    </row>
    <row r="56" spans="1:14" ht="14.25">
      <c r="A56" s="111" t="s">
        <v>58</v>
      </c>
      <c r="B56" s="66" t="s">
        <v>201</v>
      </c>
      <c r="C56" s="145">
        <v>1691.8</v>
      </c>
      <c r="D56" s="146">
        <v>311.9</v>
      </c>
      <c r="E56" s="145">
        <v>7.7</v>
      </c>
      <c r="F56" s="145">
        <v>35.8</v>
      </c>
      <c r="G56" s="145">
        <v>90.9</v>
      </c>
      <c r="H56" s="145">
        <v>1245.4</v>
      </c>
      <c r="I56" s="105" t="s">
        <v>61</v>
      </c>
      <c r="J56" s="105" t="s">
        <v>94</v>
      </c>
      <c r="K56" s="105" t="s">
        <v>94</v>
      </c>
      <c r="L56" s="145">
        <v>275.9</v>
      </c>
      <c r="M56" s="105" t="s">
        <v>94</v>
      </c>
      <c r="N56" s="139">
        <v>0.2</v>
      </c>
    </row>
    <row r="57" spans="1:14" ht="14.25">
      <c r="A57" s="111" t="s">
        <v>59</v>
      </c>
      <c r="B57" s="66" t="s">
        <v>202</v>
      </c>
      <c r="C57" s="145">
        <v>1666.2</v>
      </c>
      <c r="D57" s="146">
        <v>306.4</v>
      </c>
      <c r="E57" s="145">
        <v>7.6</v>
      </c>
      <c r="F57" s="145">
        <v>36</v>
      </c>
      <c r="G57" s="148" t="s">
        <v>94</v>
      </c>
      <c r="H57" s="145">
        <v>1316.2</v>
      </c>
      <c r="I57" s="147">
        <v>44.6</v>
      </c>
      <c r="J57" s="105" t="s">
        <v>94</v>
      </c>
      <c r="K57" s="105" t="s">
        <v>94</v>
      </c>
      <c r="L57" s="145">
        <v>249.5</v>
      </c>
      <c r="M57" s="105" t="s">
        <v>94</v>
      </c>
      <c r="N57" s="139">
        <v>0.2</v>
      </c>
    </row>
    <row r="58" spans="1:14" ht="14.25">
      <c r="A58" s="111" t="s">
        <v>60</v>
      </c>
      <c r="B58" s="66" t="s">
        <v>203</v>
      </c>
      <c r="C58" s="145">
        <v>1662.4</v>
      </c>
      <c r="D58" s="146">
        <v>306.2</v>
      </c>
      <c r="E58" s="145">
        <v>7.6</v>
      </c>
      <c r="F58" s="145">
        <v>35.9</v>
      </c>
      <c r="G58" s="148" t="s">
        <v>94</v>
      </c>
      <c r="H58" s="145">
        <v>1312.6</v>
      </c>
      <c r="I58" s="147">
        <v>52.4</v>
      </c>
      <c r="J58" s="105" t="s">
        <v>94</v>
      </c>
      <c r="K58" s="105" t="s">
        <v>94</v>
      </c>
      <c r="L58" s="145">
        <v>241.1</v>
      </c>
      <c r="M58" s="109" t="s">
        <v>94</v>
      </c>
      <c r="N58" s="139">
        <v>0.2</v>
      </c>
    </row>
    <row r="59" spans="1:14" ht="14.25">
      <c r="A59" s="111" t="s">
        <v>132</v>
      </c>
      <c r="B59" s="66" t="s">
        <v>204</v>
      </c>
      <c r="C59" s="145">
        <v>1649.9</v>
      </c>
      <c r="D59" s="146">
        <v>305.7</v>
      </c>
      <c r="E59" s="145">
        <v>7.6</v>
      </c>
      <c r="F59" s="145">
        <v>30.3</v>
      </c>
      <c r="G59" s="148" t="s">
        <v>94</v>
      </c>
      <c r="H59" s="145">
        <v>1306.4</v>
      </c>
      <c r="I59" s="147">
        <v>110.6</v>
      </c>
      <c r="J59" s="105" t="s">
        <v>94</v>
      </c>
      <c r="K59" s="105" t="s">
        <v>94</v>
      </c>
      <c r="L59" s="145">
        <v>240</v>
      </c>
      <c r="M59" s="109" t="s">
        <v>15</v>
      </c>
      <c r="N59" s="139">
        <v>0.2</v>
      </c>
    </row>
    <row r="60" spans="1:14" ht="14.25">
      <c r="A60" s="111" t="s">
        <v>133</v>
      </c>
      <c r="B60" s="66" t="s">
        <v>205</v>
      </c>
      <c r="C60" s="145">
        <v>1637.3</v>
      </c>
      <c r="D60" s="146">
        <v>311.2</v>
      </c>
      <c r="E60" s="145">
        <v>2.8</v>
      </c>
      <c r="F60" s="145">
        <v>27.1</v>
      </c>
      <c r="G60" s="148" t="s">
        <v>94</v>
      </c>
      <c r="H60" s="145">
        <v>1296.3</v>
      </c>
      <c r="I60" s="147">
        <v>176.7</v>
      </c>
      <c r="J60" s="105" t="s">
        <v>94</v>
      </c>
      <c r="K60" s="105" t="s">
        <v>94</v>
      </c>
      <c r="L60" s="145">
        <v>235.1</v>
      </c>
      <c r="M60" s="145">
        <v>17.1</v>
      </c>
      <c r="N60" s="139">
        <v>0.2</v>
      </c>
    </row>
    <row r="61" spans="1:14" ht="14.25">
      <c r="A61" s="111" t="s">
        <v>134</v>
      </c>
      <c r="B61" s="66" t="s">
        <v>206</v>
      </c>
      <c r="C61" s="145">
        <v>1628.6</v>
      </c>
      <c r="D61" s="146">
        <v>310.3</v>
      </c>
      <c r="E61" s="145">
        <v>1.4</v>
      </c>
      <c r="F61" s="145">
        <v>25</v>
      </c>
      <c r="G61" s="148" t="s">
        <v>94</v>
      </c>
      <c r="H61" s="145">
        <v>1291.9</v>
      </c>
      <c r="I61" s="147">
        <v>224.5</v>
      </c>
      <c r="J61" s="105" t="s">
        <v>94</v>
      </c>
      <c r="K61" s="105" t="s">
        <v>94</v>
      </c>
      <c r="L61" s="145">
        <v>228.3</v>
      </c>
      <c r="M61" s="145">
        <v>28.3</v>
      </c>
      <c r="N61" s="139">
        <v>0.2</v>
      </c>
    </row>
    <row r="62" spans="1:14" ht="14.25">
      <c r="A62" s="111" t="s">
        <v>135</v>
      </c>
      <c r="B62" s="66" t="s">
        <v>207</v>
      </c>
      <c r="C62" s="145">
        <v>1613.3</v>
      </c>
      <c r="D62" s="146">
        <v>315.1</v>
      </c>
      <c r="E62" s="145">
        <v>1.4</v>
      </c>
      <c r="F62" s="145">
        <v>25</v>
      </c>
      <c r="G62" s="148" t="s">
        <v>94</v>
      </c>
      <c r="H62" s="145">
        <v>1271.8</v>
      </c>
      <c r="I62" s="147">
        <v>237.6</v>
      </c>
      <c r="J62" s="105" t="s">
        <v>94</v>
      </c>
      <c r="K62" s="105" t="s">
        <v>94</v>
      </c>
      <c r="L62" s="145">
        <v>226.3</v>
      </c>
      <c r="M62" s="145">
        <v>31.3</v>
      </c>
      <c r="N62" s="139">
        <v>0.2</v>
      </c>
    </row>
    <row r="63" spans="1:14" ht="14.25">
      <c r="A63" s="111" t="s">
        <v>136</v>
      </c>
      <c r="B63" s="66" t="s">
        <v>208</v>
      </c>
      <c r="C63" s="145">
        <v>1611.5</v>
      </c>
      <c r="D63" s="146">
        <v>307.9</v>
      </c>
      <c r="E63" s="145">
        <v>1.2</v>
      </c>
      <c r="F63" s="145">
        <v>21.7</v>
      </c>
      <c r="G63" s="148" t="s">
        <v>94</v>
      </c>
      <c r="H63" s="145">
        <v>1280.7</v>
      </c>
      <c r="I63" s="147">
        <v>247.8</v>
      </c>
      <c r="J63" s="105" t="s">
        <v>94</v>
      </c>
      <c r="K63" s="105" t="s">
        <v>94</v>
      </c>
      <c r="L63" s="145">
        <v>203.7</v>
      </c>
      <c r="M63" s="145">
        <v>32.1</v>
      </c>
      <c r="N63" s="149" t="s">
        <v>15</v>
      </c>
    </row>
    <row r="64" spans="1:14" ht="14.25">
      <c r="A64" s="111" t="s">
        <v>137</v>
      </c>
      <c r="B64" s="66" t="s">
        <v>209</v>
      </c>
      <c r="C64" s="145">
        <v>1604.7</v>
      </c>
      <c r="D64" s="146">
        <v>307.5</v>
      </c>
      <c r="E64" s="145">
        <v>1.3</v>
      </c>
      <c r="F64" s="145">
        <v>19</v>
      </c>
      <c r="G64" s="148" t="s">
        <v>94</v>
      </c>
      <c r="H64" s="148" t="s">
        <v>94</v>
      </c>
      <c r="I64" s="147" t="s">
        <v>94</v>
      </c>
      <c r="J64" s="147">
        <v>277.8</v>
      </c>
      <c r="K64" s="147">
        <v>999.1</v>
      </c>
      <c r="L64" s="145">
        <v>198.2</v>
      </c>
      <c r="M64" s="145">
        <v>33.4</v>
      </c>
      <c r="N64" s="149" t="s">
        <v>15</v>
      </c>
    </row>
    <row r="65" spans="1:14" ht="14.25">
      <c r="A65" s="111" t="s">
        <v>138</v>
      </c>
      <c r="B65" s="66" t="s">
        <v>210</v>
      </c>
      <c r="C65" s="145">
        <v>1595.1</v>
      </c>
      <c r="D65" s="146">
        <v>302</v>
      </c>
      <c r="E65" s="145">
        <v>1.3</v>
      </c>
      <c r="F65" s="145">
        <v>19</v>
      </c>
      <c r="G65" s="148" t="s">
        <v>94</v>
      </c>
      <c r="H65" s="148" t="s">
        <v>94</v>
      </c>
      <c r="I65" s="147" t="s">
        <v>94</v>
      </c>
      <c r="J65" s="147">
        <v>279.8</v>
      </c>
      <c r="K65" s="147">
        <v>992.9</v>
      </c>
      <c r="L65" s="145">
        <v>195.1</v>
      </c>
      <c r="M65" s="145">
        <v>33.3</v>
      </c>
      <c r="N65" s="149" t="s">
        <v>15</v>
      </c>
    </row>
    <row r="66" spans="1:14" ht="14.25">
      <c r="A66" s="111" t="s">
        <v>139</v>
      </c>
      <c r="B66" s="66" t="s">
        <v>211</v>
      </c>
      <c r="C66" s="145">
        <v>1576.7</v>
      </c>
      <c r="D66" s="146">
        <v>296.3</v>
      </c>
      <c r="E66" s="145">
        <v>1.3</v>
      </c>
      <c r="F66" s="145">
        <v>16.9</v>
      </c>
      <c r="G66" s="148" t="s">
        <v>94</v>
      </c>
      <c r="H66" s="148" t="s">
        <v>94</v>
      </c>
      <c r="I66" s="147" t="s">
        <v>94</v>
      </c>
      <c r="J66" s="147">
        <v>281.8</v>
      </c>
      <c r="K66" s="147">
        <v>980.3</v>
      </c>
      <c r="L66" s="145">
        <v>192.5</v>
      </c>
      <c r="M66" s="145">
        <v>35.7</v>
      </c>
      <c r="N66" s="149" t="s">
        <v>15</v>
      </c>
    </row>
    <row r="67" spans="1:14" ht="14.25">
      <c r="A67" s="111" t="s">
        <v>140</v>
      </c>
      <c r="B67" s="66" t="s">
        <v>212</v>
      </c>
      <c r="C67" s="145">
        <v>1577</v>
      </c>
      <c r="D67" s="146">
        <v>299.6</v>
      </c>
      <c r="E67" s="145">
        <v>1.3</v>
      </c>
      <c r="F67" s="145">
        <v>15.4</v>
      </c>
      <c r="G67" s="148" t="s">
        <v>94</v>
      </c>
      <c r="H67" s="148" t="s">
        <v>94</v>
      </c>
      <c r="I67" s="147" t="s">
        <v>94</v>
      </c>
      <c r="J67" s="147">
        <v>277.7</v>
      </c>
      <c r="K67" s="147">
        <v>982.9</v>
      </c>
      <c r="L67" s="145">
        <v>175.3</v>
      </c>
      <c r="M67" s="145">
        <v>31.7</v>
      </c>
      <c r="N67" s="149" t="s">
        <v>15</v>
      </c>
    </row>
    <row r="68" spans="1:14" ht="14.25">
      <c r="A68" s="150" t="s">
        <v>141</v>
      </c>
      <c r="B68" s="66" t="s">
        <v>213</v>
      </c>
      <c r="C68" s="145">
        <v>1582.2</v>
      </c>
      <c r="D68" s="146">
        <v>302.7</v>
      </c>
      <c r="E68" s="145">
        <v>1.3</v>
      </c>
      <c r="F68" s="145">
        <v>14.5</v>
      </c>
      <c r="G68" s="148" t="s">
        <v>94</v>
      </c>
      <c r="H68" s="148" t="s">
        <v>94</v>
      </c>
      <c r="I68" s="147" t="s">
        <v>94</v>
      </c>
      <c r="J68" s="147">
        <v>273.1</v>
      </c>
      <c r="K68" s="147">
        <v>990.5</v>
      </c>
      <c r="L68" s="145">
        <v>165.4</v>
      </c>
      <c r="M68" s="145">
        <v>29.3</v>
      </c>
      <c r="N68" s="149" t="s">
        <v>15</v>
      </c>
    </row>
    <row r="69" spans="1:14" ht="14.25">
      <c r="A69" s="150" t="s">
        <v>150</v>
      </c>
      <c r="B69" s="66" t="s">
        <v>214</v>
      </c>
      <c r="C69" s="145">
        <v>1563.7</v>
      </c>
      <c r="D69" s="146">
        <v>301.7</v>
      </c>
      <c r="E69" s="145">
        <v>1.3</v>
      </c>
      <c r="F69" s="145">
        <v>14.4</v>
      </c>
      <c r="G69" s="148" t="s">
        <v>94</v>
      </c>
      <c r="H69" s="148" t="s">
        <v>94</v>
      </c>
      <c r="I69" s="147" t="s">
        <v>94</v>
      </c>
      <c r="J69" s="147">
        <v>265.1</v>
      </c>
      <c r="K69" s="147">
        <v>981.1</v>
      </c>
      <c r="L69" s="145">
        <v>154.6</v>
      </c>
      <c r="M69" s="145">
        <v>24.6</v>
      </c>
      <c r="N69" s="149" t="s">
        <v>15</v>
      </c>
    </row>
    <row r="70" spans="1:14" ht="14.25">
      <c r="A70" s="150" t="s">
        <v>107</v>
      </c>
      <c r="B70" s="66" t="s">
        <v>215</v>
      </c>
      <c r="C70" s="145">
        <v>1557.6</v>
      </c>
      <c r="D70" s="145">
        <v>300.9</v>
      </c>
      <c r="E70" s="145">
        <v>1.3</v>
      </c>
      <c r="F70" s="145">
        <v>14.5</v>
      </c>
      <c r="G70" s="148" t="s">
        <v>94</v>
      </c>
      <c r="H70" s="148" t="s">
        <v>94</v>
      </c>
      <c r="I70" s="147" t="s">
        <v>94</v>
      </c>
      <c r="J70" s="147">
        <v>262.6</v>
      </c>
      <c r="K70" s="147">
        <v>978.3</v>
      </c>
      <c r="L70" s="147">
        <v>150</v>
      </c>
      <c r="M70" s="147">
        <v>24.5</v>
      </c>
      <c r="N70" s="149" t="s">
        <v>15</v>
      </c>
    </row>
    <row r="71" spans="1:14" ht="14.25">
      <c r="A71" s="150" t="s">
        <v>144</v>
      </c>
      <c r="B71" s="66" t="s">
        <v>216</v>
      </c>
      <c r="C71" s="145">
        <v>1540.7</v>
      </c>
      <c r="D71" s="145">
        <v>299.8</v>
      </c>
      <c r="E71" s="145">
        <v>1.3</v>
      </c>
      <c r="F71" s="145">
        <v>12.5</v>
      </c>
      <c r="G71" s="148" t="s">
        <v>94</v>
      </c>
      <c r="H71" s="148" t="s">
        <v>94</v>
      </c>
      <c r="I71" s="147" t="s">
        <v>94</v>
      </c>
      <c r="J71" s="147">
        <v>251.4</v>
      </c>
      <c r="K71" s="147">
        <v>975.6</v>
      </c>
      <c r="L71" s="147">
        <v>145.9</v>
      </c>
      <c r="M71" s="147">
        <v>24.3</v>
      </c>
      <c r="N71" s="149" t="s">
        <v>15</v>
      </c>
    </row>
    <row r="72" spans="1:14" ht="14.25">
      <c r="A72" s="150" t="s">
        <v>145</v>
      </c>
      <c r="B72" s="66" t="s">
        <v>217</v>
      </c>
      <c r="C72" s="145">
        <v>1534.1</v>
      </c>
      <c r="D72" s="145">
        <v>299.8</v>
      </c>
      <c r="E72" s="145">
        <v>1.3</v>
      </c>
      <c r="F72" s="145">
        <v>12.2</v>
      </c>
      <c r="G72" s="148" t="s">
        <v>94</v>
      </c>
      <c r="H72" s="148" t="s">
        <v>94</v>
      </c>
      <c r="I72" s="147" t="s">
        <v>94</v>
      </c>
      <c r="J72" s="147">
        <v>252.8</v>
      </c>
      <c r="K72" s="147">
        <v>968</v>
      </c>
      <c r="L72" s="147">
        <v>143.1</v>
      </c>
      <c r="M72" s="147">
        <v>24.2</v>
      </c>
      <c r="N72" s="149" t="s">
        <v>15</v>
      </c>
    </row>
    <row r="73" spans="1:14" ht="14.25">
      <c r="A73" s="151" t="s">
        <v>151</v>
      </c>
      <c r="B73" s="66" t="s">
        <v>218</v>
      </c>
      <c r="C73" s="145">
        <v>1527.6</v>
      </c>
      <c r="D73" s="145">
        <v>297</v>
      </c>
      <c r="E73" s="145">
        <v>1.3</v>
      </c>
      <c r="F73" s="145">
        <v>11.2</v>
      </c>
      <c r="G73" s="148" t="s">
        <v>94</v>
      </c>
      <c r="H73" s="148" t="s">
        <v>94</v>
      </c>
      <c r="I73" s="147" t="s">
        <v>94</v>
      </c>
      <c r="J73" s="145">
        <v>252.1</v>
      </c>
      <c r="K73" s="145">
        <v>966</v>
      </c>
      <c r="L73" s="145">
        <v>142.7</v>
      </c>
      <c r="M73" s="145">
        <v>23.6</v>
      </c>
      <c r="N73" s="149" t="s">
        <v>15</v>
      </c>
    </row>
    <row r="74" spans="1:14" ht="14.25">
      <c r="A74" s="151" t="s">
        <v>152</v>
      </c>
      <c r="B74" s="66" t="s">
        <v>219</v>
      </c>
      <c r="C74" s="145">
        <v>1522.2</v>
      </c>
      <c r="D74" s="145">
        <v>296.4</v>
      </c>
      <c r="E74" s="145">
        <v>1.3</v>
      </c>
      <c r="F74" s="145">
        <v>11.2</v>
      </c>
      <c r="G74" s="148" t="s">
        <v>94</v>
      </c>
      <c r="H74" s="148" t="s">
        <v>94</v>
      </c>
      <c r="I74" s="147" t="s">
        <v>94</v>
      </c>
      <c r="J74" s="145">
        <v>251.9</v>
      </c>
      <c r="K74" s="145">
        <v>961.4</v>
      </c>
      <c r="L74" s="145">
        <v>138</v>
      </c>
      <c r="M74" s="145">
        <v>22.9</v>
      </c>
      <c r="N74" s="149" t="s">
        <v>15</v>
      </c>
    </row>
    <row r="75" spans="1:14" ht="14.25">
      <c r="A75" s="111" t="s">
        <v>155</v>
      </c>
      <c r="B75" s="66" t="s">
        <v>220</v>
      </c>
      <c r="C75" s="145">
        <v>1511.9</v>
      </c>
      <c r="D75" s="145">
        <v>296.2</v>
      </c>
      <c r="E75" s="145">
        <v>1.4</v>
      </c>
      <c r="F75" s="145">
        <v>7.3</v>
      </c>
      <c r="G75" s="148" t="s">
        <v>94</v>
      </c>
      <c r="H75" s="148" t="s">
        <v>94</v>
      </c>
      <c r="I75" s="147" t="s">
        <v>94</v>
      </c>
      <c r="J75" s="147">
        <v>252.3</v>
      </c>
      <c r="K75" s="147">
        <v>954.7</v>
      </c>
      <c r="L75" s="147">
        <v>130.6</v>
      </c>
      <c r="M75" s="147">
        <v>21.8</v>
      </c>
      <c r="N75" s="149" t="s">
        <v>15</v>
      </c>
    </row>
    <row r="76" spans="1:14" ht="14.25">
      <c r="A76" s="151" t="s">
        <v>239</v>
      </c>
      <c r="B76" s="66" t="s">
        <v>221</v>
      </c>
      <c r="C76" s="145">
        <v>1499.5</v>
      </c>
      <c r="D76" s="145">
        <v>291.9</v>
      </c>
      <c r="E76" s="145">
        <v>1.4</v>
      </c>
      <c r="F76" s="145">
        <v>7.1</v>
      </c>
      <c r="G76" s="148" t="s">
        <v>234</v>
      </c>
      <c r="H76" s="148" t="s">
        <v>94</v>
      </c>
      <c r="I76" s="147" t="s">
        <v>94</v>
      </c>
      <c r="J76" s="147">
        <v>245.7</v>
      </c>
      <c r="K76" s="147">
        <v>953.5</v>
      </c>
      <c r="L76" s="147">
        <v>127.4</v>
      </c>
      <c r="M76" s="147">
        <v>21.1</v>
      </c>
      <c r="N76" s="149" t="s">
        <v>236</v>
      </c>
    </row>
    <row r="77" spans="1:14" ht="15" thickBot="1">
      <c r="A77" s="188" t="s">
        <v>242</v>
      </c>
      <c r="B77" s="187" t="s">
        <v>230</v>
      </c>
      <c r="C77" s="155">
        <v>1494.3</v>
      </c>
      <c r="D77" s="155">
        <v>287.9</v>
      </c>
      <c r="E77" s="155">
        <v>1.4</v>
      </c>
      <c r="F77" s="155">
        <v>7.1</v>
      </c>
      <c r="G77" s="158" t="s">
        <v>240</v>
      </c>
      <c r="H77" s="158" t="s">
        <v>240</v>
      </c>
      <c r="I77" s="156" t="s">
        <v>234</v>
      </c>
      <c r="J77" s="156">
        <v>246.2</v>
      </c>
      <c r="K77" s="156">
        <v>951.7</v>
      </c>
      <c r="L77" s="156">
        <v>120.4</v>
      </c>
      <c r="M77" s="156">
        <v>20.3</v>
      </c>
      <c r="N77" s="157" t="s">
        <v>241</v>
      </c>
    </row>
    <row r="81" ht="14.25">
      <c r="O81" s="159"/>
    </row>
    <row r="90" ht="14.25">
      <c r="F90" s="159"/>
    </row>
  </sheetData>
  <sheetProtection/>
  <mergeCells count="20">
    <mergeCell ref="L4:L6"/>
    <mergeCell ref="N4:N6"/>
    <mergeCell ref="D5:D6"/>
    <mergeCell ref="E5:E6"/>
    <mergeCell ref="F5:F6"/>
    <mergeCell ref="G5:G6"/>
    <mergeCell ref="H5:H6"/>
    <mergeCell ref="J5:J6"/>
    <mergeCell ref="K5:K6"/>
    <mergeCell ref="M5:M6"/>
    <mergeCell ref="L47:L49"/>
    <mergeCell ref="N47:N49"/>
    <mergeCell ref="D48:D49"/>
    <mergeCell ref="E48:E49"/>
    <mergeCell ref="F48:F49"/>
    <mergeCell ref="G48:G49"/>
    <mergeCell ref="H48:H49"/>
    <mergeCell ref="J48:J49"/>
    <mergeCell ref="K48:K49"/>
    <mergeCell ref="M48:M49"/>
  </mergeCells>
  <printOptions/>
  <pageMargins left="0.64" right="0.15748031496062992" top="0.7480314960629921" bottom="0.5905511811023623" header="0.31496062992125984" footer="0.31496062992125984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R94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10.59765625" defaultRowHeight="24.75" customHeight="1"/>
  <cols>
    <col min="1" max="1" width="2.59765625" style="193" customWidth="1"/>
    <col min="2" max="2" width="6.59765625" style="193" customWidth="1"/>
    <col min="3" max="18" width="11.59765625" style="193" customWidth="1"/>
    <col min="19" max="16384" width="10.59765625" style="193" customWidth="1"/>
  </cols>
  <sheetData>
    <row r="1" ht="18" customHeight="1">
      <c r="B1" s="192" t="s">
        <v>255</v>
      </c>
    </row>
    <row r="2" spans="2:15" ht="15" customHeight="1" thickBot="1">
      <c r="B2" s="194"/>
      <c r="C2" s="195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2:18" ht="15" customHeight="1">
      <c r="B3" s="197"/>
      <c r="D3" s="198"/>
      <c r="E3" s="13"/>
      <c r="F3" s="11"/>
      <c r="G3" s="11"/>
      <c r="H3" s="199"/>
      <c r="I3" s="11"/>
      <c r="J3" s="11"/>
      <c r="K3" s="199"/>
      <c r="L3" s="11"/>
      <c r="M3" s="11"/>
      <c r="N3" s="199"/>
      <c r="O3" s="561" t="s">
        <v>256</v>
      </c>
      <c r="P3" s="564" t="s">
        <v>257</v>
      </c>
      <c r="Q3" s="565" t="s">
        <v>258</v>
      </c>
      <c r="R3" s="568" t="s">
        <v>259</v>
      </c>
    </row>
    <row r="4" spans="2:18" ht="24.75" customHeight="1">
      <c r="B4" s="200"/>
      <c r="D4" s="201" t="s">
        <v>260</v>
      </c>
      <c r="E4" s="20" t="s">
        <v>113</v>
      </c>
      <c r="F4" s="202" t="s">
        <v>261</v>
      </c>
      <c r="G4" s="16" t="s">
        <v>112</v>
      </c>
      <c r="H4" s="16" t="s">
        <v>262</v>
      </c>
      <c r="I4" s="16" t="s">
        <v>263</v>
      </c>
      <c r="J4" s="16" t="s">
        <v>112</v>
      </c>
      <c r="K4" s="16" t="s">
        <v>114</v>
      </c>
      <c r="L4" s="16" t="s">
        <v>264</v>
      </c>
      <c r="M4" s="16" t="s">
        <v>112</v>
      </c>
      <c r="N4" s="16" t="s">
        <v>124</v>
      </c>
      <c r="O4" s="562"/>
      <c r="P4" s="543"/>
      <c r="Q4" s="566"/>
      <c r="R4" s="569"/>
    </row>
    <row r="5" spans="2:18" ht="15" customHeight="1">
      <c r="B5" s="203"/>
      <c r="C5" s="204"/>
      <c r="D5" s="205"/>
      <c r="E5" s="24"/>
      <c r="F5" s="22"/>
      <c r="G5" s="22"/>
      <c r="H5" s="22"/>
      <c r="I5" s="22"/>
      <c r="J5" s="22"/>
      <c r="K5" s="22"/>
      <c r="L5" s="22"/>
      <c r="M5" s="22"/>
      <c r="N5" s="22"/>
      <c r="O5" s="563"/>
      <c r="P5" s="544"/>
      <c r="Q5" s="567"/>
      <c r="R5" s="570"/>
    </row>
    <row r="6" spans="2:18" ht="22.5" customHeight="1">
      <c r="B6" s="206" t="s">
        <v>265</v>
      </c>
      <c r="C6" s="207" t="s">
        <v>266</v>
      </c>
      <c r="D6" s="208">
        <f aca="true" t="shared" si="0" ref="D6:D20">E6+H6+K6+N6+O6</f>
        <v>3967759</v>
      </c>
      <c r="E6" s="209">
        <f aca="true" t="shared" si="1" ref="E6:E35">F6+G6</f>
        <v>501226</v>
      </c>
      <c r="F6" s="208">
        <v>473213</v>
      </c>
      <c r="G6" s="208">
        <v>28013</v>
      </c>
      <c r="H6" s="208">
        <f aca="true" t="shared" si="2" ref="H6:H21">I6+J6</f>
        <v>8639</v>
      </c>
      <c r="I6" s="208">
        <v>2644</v>
      </c>
      <c r="J6" s="208">
        <v>5995</v>
      </c>
      <c r="K6" s="208">
        <f aca="true" t="shared" si="3" ref="K6:K34">L6+M6</f>
        <v>1499255</v>
      </c>
      <c r="L6" s="208">
        <v>714932</v>
      </c>
      <c r="M6" s="208">
        <v>784323</v>
      </c>
      <c r="N6" s="208">
        <v>965552</v>
      </c>
      <c r="O6" s="208">
        <v>993087</v>
      </c>
      <c r="P6" s="210" t="s">
        <v>267</v>
      </c>
      <c r="Q6" s="211" t="s">
        <v>267</v>
      </c>
      <c r="R6" s="212" t="s">
        <v>268</v>
      </c>
    </row>
    <row r="7" spans="2:18" ht="22.5" customHeight="1">
      <c r="B7" s="213" t="s">
        <v>23</v>
      </c>
      <c r="C7" s="207" t="s">
        <v>270</v>
      </c>
      <c r="D7" s="208">
        <f t="shared" si="0"/>
        <v>4972721</v>
      </c>
      <c r="E7" s="209">
        <f t="shared" si="1"/>
        <v>764575</v>
      </c>
      <c r="F7" s="208">
        <v>661221</v>
      </c>
      <c r="G7" s="208">
        <v>103354</v>
      </c>
      <c r="H7" s="208">
        <f t="shared" si="2"/>
        <v>10849</v>
      </c>
      <c r="I7" s="208">
        <v>8858</v>
      </c>
      <c r="J7" s="208">
        <v>1991</v>
      </c>
      <c r="K7" s="208">
        <f t="shared" si="3"/>
        <v>1414895</v>
      </c>
      <c r="L7" s="208">
        <v>667748</v>
      </c>
      <c r="M7" s="208">
        <v>747147</v>
      </c>
      <c r="N7" s="208">
        <v>973785</v>
      </c>
      <c r="O7" s="208">
        <v>1808617</v>
      </c>
      <c r="P7" s="210" t="s">
        <v>271</v>
      </c>
      <c r="Q7" s="210" t="s">
        <v>267</v>
      </c>
      <c r="R7" s="214" t="s">
        <v>271</v>
      </c>
    </row>
    <row r="8" spans="2:18" ht="22.5" customHeight="1">
      <c r="B8" s="213" t="s">
        <v>28</v>
      </c>
      <c r="C8" s="207" t="s">
        <v>272</v>
      </c>
      <c r="D8" s="208">
        <f t="shared" si="0"/>
        <v>6510165</v>
      </c>
      <c r="E8" s="209">
        <f t="shared" si="1"/>
        <v>1210652</v>
      </c>
      <c r="F8" s="208">
        <v>1163969</v>
      </c>
      <c r="G8" s="208">
        <v>46683</v>
      </c>
      <c r="H8" s="208">
        <f t="shared" si="2"/>
        <v>11518</v>
      </c>
      <c r="I8" s="208">
        <v>2588</v>
      </c>
      <c r="J8" s="208">
        <v>8930</v>
      </c>
      <c r="K8" s="208">
        <f t="shared" si="3"/>
        <v>1212127</v>
      </c>
      <c r="L8" s="208">
        <v>580413</v>
      </c>
      <c r="M8" s="208">
        <v>631714</v>
      </c>
      <c r="N8" s="208">
        <v>904572</v>
      </c>
      <c r="O8" s="208">
        <v>3171296</v>
      </c>
      <c r="P8" s="210" t="s">
        <v>273</v>
      </c>
      <c r="Q8" s="210" t="s">
        <v>267</v>
      </c>
      <c r="R8" s="214" t="s">
        <v>268</v>
      </c>
    </row>
    <row r="9" spans="2:18" ht="22.5" customHeight="1">
      <c r="B9" s="213" t="s">
        <v>33</v>
      </c>
      <c r="C9" s="207" t="s">
        <v>274</v>
      </c>
      <c r="D9" s="208">
        <f t="shared" si="0"/>
        <v>7691765</v>
      </c>
      <c r="E9" s="209">
        <f t="shared" si="1"/>
        <v>1694744</v>
      </c>
      <c r="F9" s="208">
        <v>1584398</v>
      </c>
      <c r="G9" s="208">
        <v>110346</v>
      </c>
      <c r="H9" s="208">
        <f t="shared" si="2"/>
        <v>3632</v>
      </c>
      <c r="I9" s="208">
        <v>720</v>
      </c>
      <c r="J9" s="208">
        <v>2912</v>
      </c>
      <c r="K9" s="208">
        <f t="shared" si="3"/>
        <v>944148</v>
      </c>
      <c r="L9" s="208">
        <v>401884</v>
      </c>
      <c r="M9" s="208">
        <v>542264</v>
      </c>
      <c r="N9" s="208">
        <v>790756</v>
      </c>
      <c r="O9" s="208">
        <v>4258485</v>
      </c>
      <c r="P9" s="210" t="s">
        <v>273</v>
      </c>
      <c r="Q9" s="210" t="s">
        <v>267</v>
      </c>
      <c r="R9" s="214" t="s">
        <v>267</v>
      </c>
    </row>
    <row r="10" spans="2:18" ht="22.5" customHeight="1">
      <c r="B10" s="213" t="s">
        <v>38</v>
      </c>
      <c r="C10" s="207" t="s">
        <v>276</v>
      </c>
      <c r="D10" s="208">
        <f t="shared" si="0"/>
        <v>8072004</v>
      </c>
      <c r="E10" s="209">
        <f t="shared" si="1"/>
        <v>1623276</v>
      </c>
      <c r="F10" s="208">
        <v>1407211</v>
      </c>
      <c r="G10" s="208">
        <v>216065</v>
      </c>
      <c r="H10" s="208">
        <f t="shared" si="2"/>
        <v>1512</v>
      </c>
      <c r="I10" s="208">
        <v>158</v>
      </c>
      <c r="J10" s="208">
        <v>1354</v>
      </c>
      <c r="K10" s="208">
        <f t="shared" si="3"/>
        <v>682786</v>
      </c>
      <c r="L10" s="208">
        <v>223121</v>
      </c>
      <c r="M10" s="208">
        <v>459665</v>
      </c>
      <c r="N10" s="208">
        <v>699354</v>
      </c>
      <c r="O10" s="208">
        <v>5065076</v>
      </c>
      <c r="P10" s="210" t="s">
        <v>268</v>
      </c>
      <c r="Q10" s="210" t="s">
        <v>271</v>
      </c>
      <c r="R10" s="214" t="s">
        <v>268</v>
      </c>
    </row>
    <row r="11" spans="2:18" ht="22.5" customHeight="1">
      <c r="B11" s="213" t="s">
        <v>43</v>
      </c>
      <c r="C11" s="207" t="s">
        <v>278</v>
      </c>
      <c r="D11" s="208">
        <f t="shared" si="0"/>
        <v>8766261</v>
      </c>
      <c r="E11" s="209">
        <f t="shared" si="1"/>
        <v>1710344</v>
      </c>
      <c r="F11" s="208">
        <v>1507374</v>
      </c>
      <c r="G11" s="208">
        <v>202970</v>
      </c>
      <c r="H11" s="208">
        <f t="shared" si="2"/>
        <v>834</v>
      </c>
      <c r="I11" s="208">
        <v>266</v>
      </c>
      <c r="J11" s="208">
        <v>568</v>
      </c>
      <c r="K11" s="208">
        <f t="shared" si="3"/>
        <v>398157</v>
      </c>
      <c r="L11" s="208">
        <v>117945</v>
      </c>
      <c r="M11" s="208">
        <v>280212</v>
      </c>
      <c r="N11" s="208">
        <v>640802</v>
      </c>
      <c r="O11" s="208">
        <v>6016124</v>
      </c>
      <c r="P11" s="210" t="s">
        <v>267</v>
      </c>
      <c r="Q11" s="210" t="s">
        <v>267</v>
      </c>
      <c r="R11" s="214" t="s">
        <v>267</v>
      </c>
    </row>
    <row r="12" spans="2:18" ht="22.5" customHeight="1">
      <c r="B12" s="213" t="s">
        <v>48</v>
      </c>
      <c r="C12" s="207" t="s">
        <v>279</v>
      </c>
      <c r="D12" s="208">
        <f t="shared" si="0"/>
        <v>9610392</v>
      </c>
      <c r="E12" s="209">
        <f t="shared" si="1"/>
        <v>1914877</v>
      </c>
      <c r="F12" s="208">
        <v>1507476</v>
      </c>
      <c r="G12" s="208">
        <v>407401</v>
      </c>
      <c r="H12" s="208">
        <f t="shared" si="2"/>
        <v>404</v>
      </c>
      <c r="I12" s="208">
        <v>158</v>
      </c>
      <c r="J12" s="208">
        <v>246</v>
      </c>
      <c r="K12" s="208">
        <f t="shared" si="3"/>
        <v>243244</v>
      </c>
      <c r="L12" s="208">
        <v>75428</v>
      </c>
      <c r="M12" s="208">
        <v>167816</v>
      </c>
      <c r="N12" s="208">
        <v>570625</v>
      </c>
      <c r="O12" s="208">
        <v>6881242</v>
      </c>
      <c r="P12" s="210" t="s">
        <v>267</v>
      </c>
      <c r="Q12" s="210" t="s">
        <v>268</v>
      </c>
      <c r="R12" s="214" t="s">
        <v>267</v>
      </c>
    </row>
    <row r="13" spans="2:18" ht="22.5" customHeight="1" hidden="1">
      <c r="B13" s="213" t="s">
        <v>52</v>
      </c>
      <c r="C13" s="207"/>
      <c r="D13" s="208">
        <f t="shared" si="0"/>
        <v>9953770</v>
      </c>
      <c r="E13" s="209">
        <f t="shared" si="1"/>
        <v>1957826</v>
      </c>
      <c r="F13" s="208">
        <v>1570377</v>
      </c>
      <c r="G13" s="208">
        <v>387449</v>
      </c>
      <c r="H13" s="208">
        <f t="shared" si="2"/>
        <v>376</v>
      </c>
      <c r="I13" s="208">
        <v>85</v>
      </c>
      <c r="J13" s="208">
        <v>291</v>
      </c>
      <c r="K13" s="208">
        <f t="shared" si="3"/>
        <v>182662</v>
      </c>
      <c r="L13" s="210" t="s">
        <v>15</v>
      </c>
      <c r="M13" s="208">
        <v>182662</v>
      </c>
      <c r="N13" s="208">
        <v>505826</v>
      </c>
      <c r="O13" s="208">
        <v>7307080</v>
      </c>
      <c r="P13" s="210" t="s">
        <v>267</v>
      </c>
      <c r="Q13" s="210" t="s">
        <v>273</v>
      </c>
      <c r="R13" s="214" t="s">
        <v>280</v>
      </c>
    </row>
    <row r="14" spans="2:18" ht="22.5" customHeight="1">
      <c r="B14" s="215" t="s">
        <v>281</v>
      </c>
      <c r="C14" s="207" t="s">
        <v>283</v>
      </c>
      <c r="D14" s="208">
        <f t="shared" si="0"/>
        <v>9981294</v>
      </c>
      <c r="E14" s="209">
        <f t="shared" si="1"/>
        <v>1958887</v>
      </c>
      <c r="F14" s="208">
        <v>1587887</v>
      </c>
      <c r="G14" s="208">
        <v>371000</v>
      </c>
      <c r="H14" s="208">
        <f t="shared" si="2"/>
        <v>314</v>
      </c>
      <c r="I14" s="208">
        <v>189</v>
      </c>
      <c r="J14" s="208">
        <v>125</v>
      </c>
      <c r="K14" s="208">
        <f t="shared" si="3"/>
        <v>180534</v>
      </c>
      <c r="L14" s="210" t="s">
        <v>15</v>
      </c>
      <c r="M14" s="208">
        <v>180534</v>
      </c>
      <c r="N14" s="208">
        <v>496624</v>
      </c>
      <c r="O14" s="208">
        <v>7344935</v>
      </c>
      <c r="P14" s="210" t="s">
        <v>267</v>
      </c>
      <c r="Q14" s="210" t="s">
        <v>267</v>
      </c>
      <c r="R14" s="214" t="s">
        <v>268</v>
      </c>
    </row>
    <row r="15" spans="2:18" ht="22.5" customHeight="1" hidden="1">
      <c r="B15" s="213" t="s">
        <v>54</v>
      </c>
      <c r="C15" s="207"/>
      <c r="D15" s="208">
        <f t="shared" si="0"/>
        <v>9948032</v>
      </c>
      <c r="E15" s="209">
        <f t="shared" si="1"/>
        <v>2002280</v>
      </c>
      <c r="F15" s="208">
        <v>1626422</v>
      </c>
      <c r="G15" s="208">
        <v>375858</v>
      </c>
      <c r="H15" s="208">
        <f t="shared" si="2"/>
        <v>143</v>
      </c>
      <c r="I15" s="208">
        <v>125</v>
      </c>
      <c r="J15" s="208">
        <v>18</v>
      </c>
      <c r="K15" s="208">
        <f t="shared" si="3"/>
        <v>174594</v>
      </c>
      <c r="L15" s="210" t="s">
        <v>15</v>
      </c>
      <c r="M15" s="208">
        <v>174594</v>
      </c>
      <c r="N15" s="208">
        <v>485333</v>
      </c>
      <c r="O15" s="208">
        <v>7285682</v>
      </c>
      <c r="P15" s="210" t="s">
        <v>268</v>
      </c>
      <c r="Q15" s="210" t="s">
        <v>268</v>
      </c>
      <c r="R15" s="214" t="s">
        <v>271</v>
      </c>
    </row>
    <row r="16" spans="2:18" ht="22.5" customHeight="1" hidden="1">
      <c r="B16" s="213" t="s">
        <v>55</v>
      </c>
      <c r="C16" s="207"/>
      <c r="D16" s="208">
        <f t="shared" si="0"/>
        <v>9763674</v>
      </c>
      <c r="E16" s="209">
        <f t="shared" si="1"/>
        <v>1988825</v>
      </c>
      <c r="F16" s="208">
        <v>1610498</v>
      </c>
      <c r="G16" s="208">
        <v>378327</v>
      </c>
      <c r="H16" s="208">
        <f t="shared" si="2"/>
        <v>194</v>
      </c>
      <c r="I16" s="208">
        <v>91</v>
      </c>
      <c r="J16" s="208">
        <v>103</v>
      </c>
      <c r="K16" s="208">
        <f t="shared" si="3"/>
        <v>152216</v>
      </c>
      <c r="L16" s="210" t="s">
        <v>15</v>
      </c>
      <c r="M16" s="208">
        <v>152216</v>
      </c>
      <c r="N16" s="208">
        <v>474613</v>
      </c>
      <c r="O16" s="208">
        <v>7147826</v>
      </c>
      <c r="P16" s="210" t="s">
        <v>268</v>
      </c>
      <c r="Q16" s="210" t="s">
        <v>273</v>
      </c>
      <c r="R16" s="214" t="s">
        <v>268</v>
      </c>
    </row>
    <row r="17" spans="2:18" ht="22.5" customHeight="1" hidden="1">
      <c r="B17" s="213" t="s">
        <v>56</v>
      </c>
      <c r="C17" s="207"/>
      <c r="D17" s="208">
        <f t="shared" si="0"/>
        <v>9657724</v>
      </c>
      <c r="E17" s="209">
        <f t="shared" si="1"/>
        <v>1983294</v>
      </c>
      <c r="F17" s="208">
        <v>1603266</v>
      </c>
      <c r="G17" s="208">
        <v>380028</v>
      </c>
      <c r="H17" s="208">
        <f t="shared" si="2"/>
        <v>243</v>
      </c>
      <c r="I17" s="210" t="s">
        <v>15</v>
      </c>
      <c r="J17" s="208">
        <v>243</v>
      </c>
      <c r="K17" s="208">
        <f t="shared" si="3"/>
        <v>141436</v>
      </c>
      <c r="L17" s="210" t="s">
        <v>15</v>
      </c>
      <c r="M17" s="208">
        <v>141436</v>
      </c>
      <c r="N17" s="208">
        <v>458050</v>
      </c>
      <c r="O17" s="208">
        <v>7074701</v>
      </c>
      <c r="P17" s="210" t="s">
        <v>268</v>
      </c>
      <c r="Q17" s="210" t="s">
        <v>267</v>
      </c>
      <c r="R17" s="214" t="s">
        <v>268</v>
      </c>
    </row>
    <row r="18" spans="2:18" ht="22.5" customHeight="1" hidden="1">
      <c r="B18" s="216" t="s">
        <v>57</v>
      </c>
      <c r="C18" s="207"/>
      <c r="D18" s="208">
        <f t="shared" si="0"/>
        <v>9612314</v>
      </c>
      <c r="E18" s="209">
        <f t="shared" si="1"/>
        <v>1990539</v>
      </c>
      <c r="F18" s="208">
        <v>1605460</v>
      </c>
      <c r="G18" s="208">
        <v>385079</v>
      </c>
      <c r="H18" s="208">
        <f t="shared" si="2"/>
        <v>279</v>
      </c>
      <c r="I18" s="210" t="s">
        <v>15</v>
      </c>
      <c r="J18" s="208">
        <v>279</v>
      </c>
      <c r="K18" s="208">
        <f t="shared" si="3"/>
        <v>125657</v>
      </c>
      <c r="L18" s="210" t="s">
        <v>15</v>
      </c>
      <c r="M18" s="208">
        <v>125657</v>
      </c>
      <c r="N18" s="208">
        <v>440661</v>
      </c>
      <c r="O18" s="208">
        <v>7055178</v>
      </c>
      <c r="P18" s="210" t="s">
        <v>267</v>
      </c>
      <c r="Q18" s="210" t="s">
        <v>267</v>
      </c>
      <c r="R18" s="214" t="s">
        <v>267</v>
      </c>
    </row>
    <row r="19" spans="2:18" ht="22.5" customHeight="1">
      <c r="B19" s="216" t="s">
        <v>58</v>
      </c>
      <c r="C19" s="207" t="s">
        <v>285</v>
      </c>
      <c r="D19" s="208">
        <f t="shared" si="0"/>
        <v>9529150</v>
      </c>
      <c r="E19" s="209">
        <f t="shared" si="1"/>
        <v>1976566</v>
      </c>
      <c r="F19" s="208">
        <v>1597542</v>
      </c>
      <c r="G19" s="208">
        <v>379024</v>
      </c>
      <c r="H19" s="208">
        <f t="shared" si="2"/>
        <v>110</v>
      </c>
      <c r="I19" s="210" t="s">
        <v>15</v>
      </c>
      <c r="J19" s="208">
        <v>110</v>
      </c>
      <c r="K19" s="208">
        <f t="shared" si="3"/>
        <v>100744</v>
      </c>
      <c r="L19" s="210" t="s">
        <v>15</v>
      </c>
      <c r="M19" s="208">
        <v>100744</v>
      </c>
      <c r="N19" s="208">
        <v>418891</v>
      </c>
      <c r="O19" s="208">
        <v>7032839</v>
      </c>
      <c r="P19" s="210" t="s">
        <v>267</v>
      </c>
      <c r="Q19" s="210" t="s">
        <v>267</v>
      </c>
      <c r="R19" s="214" t="s">
        <v>271</v>
      </c>
    </row>
    <row r="20" spans="2:18" s="196" customFormat="1" ht="22.5" customHeight="1">
      <c r="B20" s="216" t="s">
        <v>67</v>
      </c>
      <c r="C20" s="217" t="s">
        <v>287</v>
      </c>
      <c r="D20" s="208">
        <f t="shared" si="0"/>
        <v>9294157</v>
      </c>
      <c r="E20" s="209">
        <f t="shared" si="1"/>
        <v>1947013</v>
      </c>
      <c r="F20" s="208">
        <v>1552860</v>
      </c>
      <c r="G20" s="208">
        <v>394153</v>
      </c>
      <c r="H20" s="208">
        <f t="shared" si="2"/>
        <v>193</v>
      </c>
      <c r="I20" s="210" t="s">
        <v>15</v>
      </c>
      <c r="J20" s="208">
        <v>193</v>
      </c>
      <c r="K20" s="208">
        <f t="shared" si="3"/>
        <v>86344</v>
      </c>
      <c r="L20" s="210" t="s">
        <v>15</v>
      </c>
      <c r="M20" s="208">
        <v>86344</v>
      </c>
      <c r="N20" s="210" t="s">
        <v>268</v>
      </c>
      <c r="O20" s="208">
        <v>7260607</v>
      </c>
      <c r="P20" s="210" t="s">
        <v>267</v>
      </c>
      <c r="Q20" s="210" t="s">
        <v>267</v>
      </c>
      <c r="R20" s="214" t="s">
        <v>267</v>
      </c>
    </row>
    <row r="21" spans="2:18" s="196" customFormat="1" ht="22.5" customHeight="1">
      <c r="B21" s="216" t="s">
        <v>288</v>
      </c>
      <c r="C21" s="217" t="s">
        <v>289</v>
      </c>
      <c r="D21" s="208">
        <f>E21+H21+K21+N21+O21</f>
        <v>9281621</v>
      </c>
      <c r="E21" s="209">
        <f t="shared" si="1"/>
        <v>1940903</v>
      </c>
      <c r="F21" s="208">
        <v>1537126</v>
      </c>
      <c r="G21" s="208">
        <v>403777</v>
      </c>
      <c r="H21" s="208">
        <f t="shared" si="2"/>
        <v>82</v>
      </c>
      <c r="I21" s="210" t="s">
        <v>267</v>
      </c>
      <c r="J21" s="208">
        <v>82</v>
      </c>
      <c r="K21" s="208">
        <f t="shared" si="3"/>
        <v>77565</v>
      </c>
      <c r="L21" s="210" t="s">
        <v>15</v>
      </c>
      <c r="M21" s="208">
        <v>77565</v>
      </c>
      <c r="N21" s="210" t="s">
        <v>267</v>
      </c>
      <c r="O21" s="208">
        <v>7263071</v>
      </c>
      <c r="P21" s="210" t="s">
        <v>267</v>
      </c>
      <c r="Q21" s="210" t="s">
        <v>267</v>
      </c>
      <c r="R21" s="214" t="s">
        <v>273</v>
      </c>
    </row>
    <row r="22" spans="2:18" s="196" customFormat="1" ht="22.5" customHeight="1">
      <c r="B22" s="216" t="s">
        <v>73</v>
      </c>
      <c r="C22" s="217" t="s">
        <v>290</v>
      </c>
      <c r="D22" s="208">
        <f>E22+H22+K22+N22+O22</f>
        <v>9471302</v>
      </c>
      <c r="E22" s="209">
        <f t="shared" si="1"/>
        <v>1989506</v>
      </c>
      <c r="F22" s="208">
        <v>1569938</v>
      </c>
      <c r="G22" s="208">
        <v>419568</v>
      </c>
      <c r="H22" s="208">
        <f>I22+J22</f>
        <v>35</v>
      </c>
      <c r="I22" s="210" t="s">
        <v>280</v>
      </c>
      <c r="J22" s="208">
        <v>35</v>
      </c>
      <c r="K22" s="208">
        <f t="shared" si="3"/>
        <v>76193</v>
      </c>
      <c r="L22" s="210" t="s">
        <v>15</v>
      </c>
      <c r="M22" s="208">
        <v>76193</v>
      </c>
      <c r="N22" s="210" t="s">
        <v>271</v>
      </c>
      <c r="O22" s="208">
        <v>7405568</v>
      </c>
      <c r="P22" s="210" t="s">
        <v>267</v>
      </c>
      <c r="Q22" s="210" t="s">
        <v>268</v>
      </c>
      <c r="R22" s="214" t="s">
        <v>291</v>
      </c>
    </row>
    <row r="23" spans="2:18" s="196" customFormat="1" ht="22.5" customHeight="1">
      <c r="B23" s="216" t="s">
        <v>74</v>
      </c>
      <c r="C23" s="217" t="s">
        <v>207</v>
      </c>
      <c r="D23" s="208">
        <f>E23+H23+K23+N23+O23</f>
        <v>9400607</v>
      </c>
      <c r="E23" s="209">
        <f t="shared" si="1"/>
        <v>1997244</v>
      </c>
      <c r="F23" s="208">
        <v>1603871</v>
      </c>
      <c r="G23" s="208">
        <v>393373</v>
      </c>
      <c r="H23" s="208">
        <f>I23+J23</f>
        <v>11</v>
      </c>
      <c r="I23" s="210" t="s">
        <v>273</v>
      </c>
      <c r="J23" s="208">
        <v>11</v>
      </c>
      <c r="K23" s="208">
        <f t="shared" si="3"/>
        <v>71558</v>
      </c>
      <c r="L23" s="210" t="s">
        <v>15</v>
      </c>
      <c r="M23" s="208">
        <v>71558</v>
      </c>
      <c r="N23" s="210" t="s">
        <v>268</v>
      </c>
      <c r="O23" s="208">
        <f>50+259179+43002+7029563</f>
        <v>7331794</v>
      </c>
      <c r="P23" s="210" t="s">
        <v>268</v>
      </c>
      <c r="Q23" s="210" t="s">
        <v>268</v>
      </c>
      <c r="R23" s="214" t="s">
        <v>291</v>
      </c>
    </row>
    <row r="24" spans="2:18" s="196" customFormat="1" ht="22.5" customHeight="1">
      <c r="B24" s="216" t="s">
        <v>292</v>
      </c>
      <c r="C24" s="217" t="s">
        <v>208</v>
      </c>
      <c r="D24" s="208">
        <f>E24+H24+K24+N24+O24</f>
        <v>9342240</v>
      </c>
      <c r="E24" s="209">
        <f t="shared" si="1"/>
        <v>2000852</v>
      </c>
      <c r="F24" s="208">
        <v>1784992</v>
      </c>
      <c r="G24" s="208">
        <v>215860</v>
      </c>
      <c r="H24" s="208">
        <f>I24+J24</f>
        <v>5</v>
      </c>
      <c r="I24" s="210" t="s">
        <v>267</v>
      </c>
      <c r="J24" s="208">
        <v>5</v>
      </c>
      <c r="K24" s="208">
        <f t="shared" si="3"/>
        <v>66051</v>
      </c>
      <c r="L24" s="210" t="s">
        <v>15</v>
      </c>
      <c r="M24" s="208">
        <v>66051</v>
      </c>
      <c r="N24" s="210" t="s">
        <v>267</v>
      </c>
      <c r="O24" s="208">
        <f>417405+1379169+5478758</f>
        <v>7275332</v>
      </c>
      <c r="P24" s="210" t="s">
        <v>267</v>
      </c>
      <c r="Q24" s="210" t="s">
        <v>267</v>
      </c>
      <c r="R24" s="214" t="s">
        <v>293</v>
      </c>
    </row>
    <row r="25" spans="2:18" s="196" customFormat="1" ht="22.5" customHeight="1">
      <c r="B25" s="216" t="s">
        <v>93</v>
      </c>
      <c r="C25" s="217" t="s">
        <v>209</v>
      </c>
      <c r="D25" s="208">
        <f>E25+H25+K25+N25+O25</f>
        <v>9263171</v>
      </c>
      <c r="E25" s="209">
        <f t="shared" si="1"/>
        <v>1966757</v>
      </c>
      <c r="F25" s="208">
        <v>1768480</v>
      </c>
      <c r="G25" s="208">
        <v>198277</v>
      </c>
      <c r="H25" s="208">
        <f>I25+J25</f>
        <v>14</v>
      </c>
      <c r="I25" s="210" t="s">
        <v>271</v>
      </c>
      <c r="J25" s="208">
        <v>14</v>
      </c>
      <c r="K25" s="208">
        <f t="shared" si="3"/>
        <v>63639</v>
      </c>
      <c r="L25" s="210" t="s">
        <v>15</v>
      </c>
      <c r="M25" s="208">
        <v>63639</v>
      </c>
      <c r="N25" s="210" t="s">
        <v>268</v>
      </c>
      <c r="O25" s="208">
        <f>1234696+3890589+2107476</f>
        <v>7232761</v>
      </c>
      <c r="P25" s="210" t="s">
        <v>268</v>
      </c>
      <c r="Q25" s="210" t="s">
        <v>267</v>
      </c>
      <c r="R25" s="214" t="s">
        <v>294</v>
      </c>
    </row>
    <row r="26" spans="2:18" s="196" customFormat="1" ht="22.5" customHeight="1">
      <c r="B26" s="216" t="s">
        <v>96</v>
      </c>
      <c r="C26" s="217" t="s">
        <v>210</v>
      </c>
      <c r="D26" s="208">
        <f aca="true" t="shared" si="4" ref="D26:D34">E26+H26+K26+N26+P26+Q26</f>
        <v>9224112</v>
      </c>
      <c r="E26" s="209">
        <f t="shared" si="1"/>
        <v>1914525</v>
      </c>
      <c r="F26" s="208">
        <v>1735785</v>
      </c>
      <c r="G26" s="208">
        <v>178740</v>
      </c>
      <c r="H26" s="210" t="s">
        <v>15</v>
      </c>
      <c r="I26" s="210" t="s">
        <v>271</v>
      </c>
      <c r="J26" s="210" t="s">
        <v>15</v>
      </c>
      <c r="K26" s="208">
        <f t="shared" si="3"/>
        <v>61723</v>
      </c>
      <c r="L26" s="210" t="s">
        <v>15</v>
      </c>
      <c r="M26" s="208">
        <v>61723</v>
      </c>
      <c r="N26" s="210" t="s">
        <v>267</v>
      </c>
      <c r="O26" s="210" t="s">
        <v>268</v>
      </c>
      <c r="P26" s="210">
        <v>1773120</v>
      </c>
      <c r="Q26" s="210">
        <v>5474744</v>
      </c>
      <c r="R26" s="214" t="s">
        <v>295</v>
      </c>
    </row>
    <row r="27" spans="2:18" s="196" customFormat="1" ht="22.5" customHeight="1">
      <c r="B27" s="216" t="s">
        <v>99</v>
      </c>
      <c r="C27" s="217" t="s">
        <v>211</v>
      </c>
      <c r="D27" s="208">
        <f t="shared" si="4"/>
        <v>9181269</v>
      </c>
      <c r="E27" s="209">
        <f t="shared" si="1"/>
        <v>1900587</v>
      </c>
      <c r="F27" s="208">
        <v>1707603</v>
      </c>
      <c r="G27" s="208">
        <v>192984</v>
      </c>
      <c r="H27" s="210">
        <f>SUM(I27:J27)</f>
        <v>18</v>
      </c>
      <c r="I27" s="210" t="s">
        <v>267</v>
      </c>
      <c r="J27" s="210">
        <v>18</v>
      </c>
      <c r="K27" s="208">
        <f t="shared" si="3"/>
        <v>50829</v>
      </c>
      <c r="L27" s="210" t="s">
        <v>15</v>
      </c>
      <c r="M27" s="208">
        <v>50829</v>
      </c>
      <c r="N27" s="210" t="s">
        <v>267</v>
      </c>
      <c r="O27" s="210" t="s">
        <v>267</v>
      </c>
      <c r="P27" s="210">
        <v>1845299</v>
      </c>
      <c r="Q27" s="210">
        <v>5384536</v>
      </c>
      <c r="R27" s="214" t="s">
        <v>294</v>
      </c>
    </row>
    <row r="28" spans="2:18" s="196" customFormat="1" ht="22.5" customHeight="1">
      <c r="B28" s="216" t="s">
        <v>101</v>
      </c>
      <c r="C28" s="217" t="s">
        <v>212</v>
      </c>
      <c r="D28" s="208">
        <f t="shared" si="4"/>
        <v>8954894</v>
      </c>
      <c r="E28" s="209">
        <f t="shared" si="1"/>
        <v>1869364</v>
      </c>
      <c r="F28" s="208">
        <v>1683085</v>
      </c>
      <c r="G28" s="208">
        <v>186279</v>
      </c>
      <c r="H28" s="210">
        <f>SUM(I28:J28)</f>
        <v>7</v>
      </c>
      <c r="I28" s="210" t="s">
        <v>271</v>
      </c>
      <c r="J28" s="210">
        <v>7</v>
      </c>
      <c r="K28" s="208">
        <f t="shared" si="3"/>
        <v>43161</v>
      </c>
      <c r="L28" s="210" t="s">
        <v>15</v>
      </c>
      <c r="M28" s="208">
        <v>43161</v>
      </c>
      <c r="N28" s="210" t="s">
        <v>267</v>
      </c>
      <c r="O28" s="210" t="s">
        <v>267</v>
      </c>
      <c r="P28" s="210">
        <v>1770906</v>
      </c>
      <c r="Q28" s="210">
        <v>5271456</v>
      </c>
      <c r="R28" s="214">
        <v>444028</v>
      </c>
    </row>
    <row r="29" spans="2:18" s="196" customFormat="1" ht="22.5" customHeight="1">
      <c r="B29" s="216" t="s">
        <v>102</v>
      </c>
      <c r="C29" s="217" t="s">
        <v>213</v>
      </c>
      <c r="D29" s="208">
        <f t="shared" si="4"/>
        <v>8787893</v>
      </c>
      <c r="E29" s="209">
        <f t="shared" si="1"/>
        <v>1861952</v>
      </c>
      <c r="F29" s="208">
        <v>1676060</v>
      </c>
      <c r="G29" s="208">
        <v>185892</v>
      </c>
      <c r="H29" s="210">
        <f>SUM(I29:J29)</f>
        <v>2</v>
      </c>
      <c r="I29" s="210" t="s">
        <v>267</v>
      </c>
      <c r="J29" s="210">
        <v>2</v>
      </c>
      <c r="K29" s="208">
        <f t="shared" si="3"/>
        <v>43352</v>
      </c>
      <c r="L29" s="210" t="s">
        <v>15</v>
      </c>
      <c r="M29" s="208">
        <v>43352</v>
      </c>
      <c r="N29" s="210" t="s">
        <v>268</v>
      </c>
      <c r="O29" s="210" t="s">
        <v>268</v>
      </c>
      <c r="P29" s="210">
        <v>1683662</v>
      </c>
      <c r="Q29" s="210">
        <v>5198925</v>
      </c>
      <c r="R29" s="214">
        <v>402038</v>
      </c>
    </row>
    <row r="30" spans="2:18" s="196" customFormat="1" ht="22.5" customHeight="1">
      <c r="B30" s="218" t="s">
        <v>296</v>
      </c>
      <c r="C30" s="217" t="s">
        <v>214</v>
      </c>
      <c r="D30" s="208">
        <f t="shared" si="4"/>
        <v>8713242</v>
      </c>
      <c r="E30" s="209">
        <f t="shared" si="1"/>
        <v>1843502</v>
      </c>
      <c r="F30" s="208">
        <v>1663561</v>
      </c>
      <c r="G30" s="208">
        <v>179941</v>
      </c>
      <c r="H30" s="210" t="s">
        <v>15</v>
      </c>
      <c r="I30" s="210" t="s">
        <v>267</v>
      </c>
      <c r="J30" s="210" t="s">
        <v>298</v>
      </c>
      <c r="K30" s="208">
        <f t="shared" si="3"/>
        <v>40191</v>
      </c>
      <c r="L30" s="210" t="s">
        <v>15</v>
      </c>
      <c r="M30" s="208">
        <v>40191</v>
      </c>
      <c r="N30" s="210" t="s">
        <v>268</v>
      </c>
      <c r="O30" s="210" t="s">
        <v>267</v>
      </c>
      <c r="P30" s="210">
        <v>1677098</v>
      </c>
      <c r="Q30" s="210">
        <v>5152451</v>
      </c>
      <c r="R30" s="214">
        <v>369529</v>
      </c>
    </row>
    <row r="31" spans="2:18" s="196" customFormat="1" ht="22.5" customHeight="1">
      <c r="B31" s="218" t="s">
        <v>299</v>
      </c>
      <c r="C31" s="217" t="s">
        <v>215</v>
      </c>
      <c r="D31" s="208">
        <f t="shared" si="4"/>
        <v>8570485</v>
      </c>
      <c r="E31" s="209">
        <f t="shared" si="1"/>
        <v>1800046</v>
      </c>
      <c r="F31" s="208">
        <v>1631606</v>
      </c>
      <c r="G31" s="208">
        <v>168440</v>
      </c>
      <c r="H31" s="219">
        <f>SUM(I31:J31)</f>
        <v>2</v>
      </c>
      <c r="I31" s="210" t="s">
        <v>268</v>
      </c>
      <c r="J31" s="210">
        <v>2</v>
      </c>
      <c r="K31" s="208">
        <f t="shared" si="3"/>
        <v>35254</v>
      </c>
      <c r="L31" s="210" t="s">
        <v>268</v>
      </c>
      <c r="M31" s="208">
        <v>35254</v>
      </c>
      <c r="N31" s="210" t="s">
        <v>267</v>
      </c>
      <c r="O31" s="210" t="s">
        <v>268</v>
      </c>
      <c r="P31" s="210">
        <v>1663701</v>
      </c>
      <c r="Q31" s="210">
        <v>5071482</v>
      </c>
      <c r="R31" s="214">
        <v>340583</v>
      </c>
    </row>
    <row r="32" spans="2:18" s="196" customFormat="1" ht="22.5" customHeight="1">
      <c r="B32" s="218" t="s">
        <v>300</v>
      </c>
      <c r="C32" s="217" t="s">
        <v>216</v>
      </c>
      <c r="D32" s="208">
        <f t="shared" si="4"/>
        <v>8500425</v>
      </c>
      <c r="E32" s="209">
        <f>F32+G32</f>
        <v>1768764</v>
      </c>
      <c r="F32" s="208">
        <v>1604894</v>
      </c>
      <c r="G32" s="208">
        <v>163870</v>
      </c>
      <c r="H32" s="210" t="s">
        <v>15</v>
      </c>
      <c r="I32" s="210" t="s">
        <v>267</v>
      </c>
      <c r="J32" s="210" t="s">
        <v>297</v>
      </c>
      <c r="K32" s="208">
        <f t="shared" si="3"/>
        <v>23555</v>
      </c>
      <c r="L32" s="210" t="s">
        <v>267</v>
      </c>
      <c r="M32" s="208">
        <v>23555</v>
      </c>
      <c r="N32" s="210" t="s">
        <v>273</v>
      </c>
      <c r="O32" s="210" t="s">
        <v>267</v>
      </c>
      <c r="P32" s="210">
        <v>1607629</v>
      </c>
      <c r="Q32" s="210">
        <v>5100477</v>
      </c>
      <c r="R32" s="214">
        <v>294885</v>
      </c>
    </row>
    <row r="33" spans="2:18" s="196" customFormat="1" ht="22.5" customHeight="1">
      <c r="B33" s="218" t="s">
        <v>302</v>
      </c>
      <c r="C33" s="217" t="s">
        <v>217</v>
      </c>
      <c r="D33" s="208">
        <f t="shared" si="4"/>
        <v>8349336</v>
      </c>
      <c r="E33" s="209">
        <f t="shared" si="1"/>
        <v>1735774</v>
      </c>
      <c r="F33" s="208">
        <v>1574273</v>
      </c>
      <c r="G33" s="208">
        <v>161501</v>
      </c>
      <c r="H33" s="219">
        <f>SUM(I33:J33)</f>
        <v>2</v>
      </c>
      <c r="I33" s="210" t="s">
        <v>268</v>
      </c>
      <c r="J33" s="210">
        <v>2</v>
      </c>
      <c r="K33" s="208">
        <f t="shared" si="3"/>
        <v>22959</v>
      </c>
      <c r="L33" s="210" t="s">
        <v>271</v>
      </c>
      <c r="M33" s="208">
        <v>22959</v>
      </c>
      <c r="N33" s="210" t="s">
        <v>267</v>
      </c>
      <c r="O33" s="210" t="s">
        <v>268</v>
      </c>
      <c r="P33" s="210">
        <v>1576351</v>
      </c>
      <c r="Q33" s="210">
        <v>5014250</v>
      </c>
      <c r="R33" s="214">
        <v>270560</v>
      </c>
    </row>
    <row r="34" spans="2:18" s="196" customFormat="1" ht="22.5" customHeight="1">
      <c r="B34" s="218" t="s">
        <v>116</v>
      </c>
      <c r="C34" s="217" t="s">
        <v>218</v>
      </c>
      <c r="D34" s="208">
        <f t="shared" si="4"/>
        <v>8265909</v>
      </c>
      <c r="E34" s="209">
        <f t="shared" si="1"/>
        <v>1714264</v>
      </c>
      <c r="F34" s="208">
        <v>1561882</v>
      </c>
      <c r="G34" s="208">
        <v>152382</v>
      </c>
      <c r="H34" s="219">
        <f>SUM(I34:J34)</f>
        <v>4</v>
      </c>
      <c r="I34" s="210" t="s">
        <v>267</v>
      </c>
      <c r="J34" s="210">
        <v>4</v>
      </c>
      <c r="K34" s="208">
        <f t="shared" si="3"/>
        <v>21485</v>
      </c>
      <c r="L34" s="210" t="s">
        <v>273</v>
      </c>
      <c r="M34" s="208">
        <v>21485</v>
      </c>
      <c r="N34" s="210" t="s">
        <v>267</v>
      </c>
      <c r="O34" s="210" t="s">
        <v>273</v>
      </c>
      <c r="P34" s="210">
        <v>1576258</v>
      </c>
      <c r="Q34" s="210">
        <v>4953898</v>
      </c>
      <c r="R34" s="214">
        <v>249258</v>
      </c>
    </row>
    <row r="35" spans="2:18" s="196" customFormat="1" ht="22.5" customHeight="1">
      <c r="B35" s="218" t="s">
        <v>152</v>
      </c>
      <c r="C35" s="217" t="s">
        <v>219</v>
      </c>
      <c r="D35" s="208">
        <v>8091546</v>
      </c>
      <c r="E35" s="209">
        <f t="shared" si="1"/>
        <v>1680918</v>
      </c>
      <c r="F35" s="208">
        <v>1529681</v>
      </c>
      <c r="G35" s="208">
        <v>151237</v>
      </c>
      <c r="H35" s="210" t="s">
        <v>15</v>
      </c>
      <c r="I35" s="210" t="s">
        <v>271</v>
      </c>
      <c r="J35" s="210" t="s">
        <v>303</v>
      </c>
      <c r="K35" s="208">
        <v>19341</v>
      </c>
      <c r="L35" s="210" t="s">
        <v>268</v>
      </c>
      <c r="M35" s="208">
        <v>19341</v>
      </c>
      <c r="N35" s="210" t="s">
        <v>280</v>
      </c>
      <c r="O35" s="210" t="s">
        <v>267</v>
      </c>
      <c r="P35" s="210">
        <v>1536162</v>
      </c>
      <c r="Q35" s="210">
        <v>4855125</v>
      </c>
      <c r="R35" s="214">
        <v>228322</v>
      </c>
    </row>
    <row r="36" spans="2:18" s="196" customFormat="1" ht="22.5" customHeight="1">
      <c r="B36" s="218" t="s">
        <v>304</v>
      </c>
      <c r="C36" s="217" t="s">
        <v>220</v>
      </c>
      <c r="D36" s="208">
        <f>E36+H36+K36+N36+P36+Q36</f>
        <v>7962799</v>
      </c>
      <c r="E36" s="209">
        <f>F36+G36</f>
        <v>1660001</v>
      </c>
      <c r="F36" s="208">
        <v>1510097</v>
      </c>
      <c r="G36" s="208">
        <v>149904</v>
      </c>
      <c r="H36" s="210" t="s">
        <v>15</v>
      </c>
      <c r="I36" s="210" t="s">
        <v>267</v>
      </c>
      <c r="J36" s="210" t="s">
        <v>297</v>
      </c>
      <c r="K36" s="208">
        <f>L36+M36</f>
        <v>20223</v>
      </c>
      <c r="L36" s="210" t="s">
        <v>280</v>
      </c>
      <c r="M36" s="208">
        <v>20223</v>
      </c>
      <c r="N36" s="210" t="s">
        <v>267</v>
      </c>
      <c r="O36" s="210" t="s">
        <v>268</v>
      </c>
      <c r="P36" s="210">
        <v>1523179</v>
      </c>
      <c r="Q36" s="210">
        <v>4759396</v>
      </c>
      <c r="R36" s="214">
        <v>220130</v>
      </c>
    </row>
    <row r="37" spans="2:18" s="196" customFormat="1" ht="22.5" customHeight="1">
      <c r="B37" s="218" t="s">
        <v>305</v>
      </c>
      <c r="C37" s="217" t="s">
        <v>221</v>
      </c>
      <c r="D37" s="208">
        <v>7800656</v>
      </c>
      <c r="E37" s="209">
        <v>1631590</v>
      </c>
      <c r="F37" s="208">
        <v>1483705</v>
      </c>
      <c r="G37" s="208">
        <v>147885</v>
      </c>
      <c r="H37" s="210" t="s">
        <v>15</v>
      </c>
      <c r="I37" s="210" t="s">
        <v>267</v>
      </c>
      <c r="J37" s="210" t="s">
        <v>297</v>
      </c>
      <c r="K37" s="208">
        <v>19122</v>
      </c>
      <c r="L37" s="210" t="s">
        <v>268</v>
      </c>
      <c r="M37" s="208">
        <v>19122</v>
      </c>
      <c r="N37" s="210" t="s">
        <v>267</v>
      </c>
      <c r="O37" s="210" t="s">
        <v>267</v>
      </c>
      <c r="P37" s="210">
        <v>1462741</v>
      </c>
      <c r="Q37" s="210">
        <v>4687203</v>
      </c>
      <c r="R37" s="214">
        <v>208028</v>
      </c>
    </row>
    <row r="38" spans="2:18" s="196" customFormat="1" ht="22.5" customHeight="1">
      <c r="B38" s="218" t="s">
        <v>306</v>
      </c>
      <c r="C38" s="217" t="s">
        <v>230</v>
      </c>
      <c r="D38" s="208">
        <v>7742648</v>
      </c>
      <c r="E38" s="209">
        <f>F38+G38</f>
        <v>1607090</v>
      </c>
      <c r="F38" s="208">
        <v>1458261</v>
      </c>
      <c r="G38" s="208">
        <v>148829</v>
      </c>
      <c r="H38" s="210" t="s">
        <v>15</v>
      </c>
      <c r="I38" s="210" t="s">
        <v>267</v>
      </c>
      <c r="J38" s="210" t="s">
        <v>298</v>
      </c>
      <c r="K38" s="208">
        <v>19217</v>
      </c>
      <c r="L38" s="210" t="s">
        <v>267</v>
      </c>
      <c r="M38" s="208">
        <v>19217</v>
      </c>
      <c r="N38" s="210" t="s">
        <v>268</v>
      </c>
      <c r="O38" s="210" t="s">
        <v>280</v>
      </c>
      <c r="P38" s="210">
        <v>1453665</v>
      </c>
      <c r="Q38" s="210">
        <v>4662676</v>
      </c>
      <c r="R38" s="214">
        <v>202273</v>
      </c>
    </row>
    <row r="39" spans="2:18" ht="7.5" customHeight="1" thickBot="1">
      <c r="B39" s="220"/>
      <c r="C39" s="221"/>
      <c r="D39" s="222"/>
      <c r="E39" s="223"/>
      <c r="F39" s="224"/>
      <c r="G39" s="224"/>
      <c r="H39" s="224"/>
      <c r="I39" s="225"/>
      <c r="J39" s="224"/>
      <c r="K39" s="224"/>
      <c r="L39" s="225"/>
      <c r="M39" s="224"/>
      <c r="N39" s="225"/>
      <c r="O39" s="224"/>
      <c r="P39" s="226"/>
      <c r="Q39" s="227"/>
      <c r="R39" s="228"/>
    </row>
    <row r="40" spans="2:15" ht="16.5" customHeight="1">
      <c r="B40" s="229" t="s">
        <v>307</v>
      </c>
      <c r="C40" s="164"/>
      <c r="D40" s="230"/>
      <c r="E40" s="230"/>
      <c r="F40" s="230"/>
      <c r="G40" s="230"/>
      <c r="H40" s="231"/>
      <c r="I40" s="230"/>
      <c r="J40" s="230"/>
      <c r="K40" s="231"/>
      <c r="L40" s="230"/>
      <c r="M40" s="231"/>
      <c r="N40" s="230"/>
      <c r="O40" s="230"/>
    </row>
    <row r="41" spans="2:15" ht="16.5" customHeight="1">
      <c r="B41" s="232" t="s">
        <v>309</v>
      </c>
      <c r="C41" s="164"/>
      <c r="D41" s="230"/>
      <c r="E41" s="230"/>
      <c r="F41" s="230"/>
      <c r="G41" s="230"/>
      <c r="H41" s="231"/>
      <c r="I41" s="230"/>
      <c r="J41" s="230"/>
      <c r="K41" s="231"/>
      <c r="L41" s="230"/>
      <c r="M41" s="231"/>
      <c r="N41" s="230"/>
      <c r="O41" s="230"/>
    </row>
    <row r="42" spans="2:18" ht="16.5" customHeight="1">
      <c r="B42" s="232" t="s">
        <v>311</v>
      </c>
      <c r="C42" s="164"/>
      <c r="D42" s="230"/>
      <c r="E42" s="230"/>
      <c r="F42" s="230"/>
      <c r="G42" s="230"/>
      <c r="H42" s="231"/>
      <c r="I42" s="230"/>
      <c r="J42" s="230"/>
      <c r="K42" s="231"/>
      <c r="L42" s="230"/>
      <c r="M42" s="231"/>
      <c r="N42" s="230"/>
      <c r="O42" s="230"/>
      <c r="R42" s="233"/>
    </row>
    <row r="43" spans="2:15" ht="16.5" customHeight="1">
      <c r="B43" s="52" t="s">
        <v>312</v>
      </c>
      <c r="C43" s="164"/>
      <c r="D43" s="230"/>
      <c r="E43" s="230"/>
      <c r="F43" s="230"/>
      <c r="G43" s="230"/>
      <c r="H43" s="231"/>
      <c r="I43" s="230"/>
      <c r="J43" s="230"/>
      <c r="K43" s="231"/>
      <c r="L43" s="230"/>
      <c r="M43" s="231"/>
      <c r="N43" s="230"/>
      <c r="O43" s="230"/>
    </row>
    <row r="44" spans="2:14" s="1" customFormat="1" ht="16.5" customHeight="1">
      <c r="B44" s="229" t="s">
        <v>313</v>
      </c>
      <c r="C44" s="164"/>
      <c r="D44" s="234"/>
      <c r="E44" s="234"/>
      <c r="F44" s="234"/>
      <c r="G44" s="234"/>
      <c r="H44" s="235"/>
      <c r="I44" s="234"/>
      <c r="J44" s="234"/>
      <c r="K44" s="235"/>
      <c r="L44" s="234"/>
      <c r="M44" s="235"/>
      <c r="N44" s="234"/>
    </row>
    <row r="45" spans="2:14" s="1" customFormat="1" ht="16.5" customHeight="1">
      <c r="B45" s="229" t="s">
        <v>314</v>
      </c>
      <c r="C45" s="164"/>
      <c r="D45" s="234"/>
      <c r="E45" s="234"/>
      <c r="F45" s="234"/>
      <c r="G45" s="234"/>
      <c r="H45" s="235"/>
      <c r="I45" s="234"/>
      <c r="J45" s="234"/>
      <c r="K45" s="235"/>
      <c r="L45" s="234"/>
      <c r="M45" s="235"/>
      <c r="N45" s="236"/>
    </row>
    <row r="46" spans="2:3" ht="15" customHeight="1">
      <c r="B46" s="35" t="s">
        <v>315</v>
      </c>
      <c r="C46" s="237"/>
    </row>
    <row r="47" spans="2:3" ht="12" customHeight="1">
      <c r="B47" s="238"/>
      <c r="C47" s="207"/>
    </row>
    <row r="48" ht="7.5" customHeight="1">
      <c r="C48" s="207"/>
    </row>
    <row r="49" spans="2:3" ht="18" customHeight="1">
      <c r="B49" s="192" t="s">
        <v>316</v>
      </c>
      <c r="C49" s="207"/>
    </row>
    <row r="50" spans="2:15" ht="18" customHeight="1" thickBot="1">
      <c r="B50" s="194"/>
      <c r="C50" s="239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</row>
    <row r="51" spans="2:18" ht="15" customHeight="1">
      <c r="B51" s="7"/>
      <c r="C51" s="207"/>
      <c r="D51" s="199"/>
      <c r="E51" s="13"/>
      <c r="F51" s="11"/>
      <c r="G51" s="11"/>
      <c r="H51" s="199"/>
      <c r="I51" s="11"/>
      <c r="J51" s="11"/>
      <c r="K51" s="199"/>
      <c r="L51" s="11"/>
      <c r="M51" s="11"/>
      <c r="N51" s="199"/>
      <c r="O51" s="561" t="s">
        <v>256</v>
      </c>
      <c r="P51" s="564" t="s">
        <v>257</v>
      </c>
      <c r="Q51" s="565" t="s">
        <v>258</v>
      </c>
      <c r="R51" s="568" t="s">
        <v>259</v>
      </c>
    </row>
    <row r="52" spans="2:18" ht="24.75" customHeight="1">
      <c r="B52" s="15"/>
      <c r="C52" s="207"/>
      <c r="D52" s="16" t="s">
        <v>260</v>
      </c>
      <c r="E52" s="20" t="s">
        <v>113</v>
      </c>
      <c r="F52" s="202" t="s">
        <v>261</v>
      </c>
      <c r="G52" s="16" t="s">
        <v>112</v>
      </c>
      <c r="H52" s="16" t="s">
        <v>262</v>
      </c>
      <c r="I52" s="16" t="s">
        <v>263</v>
      </c>
      <c r="J52" s="16" t="s">
        <v>112</v>
      </c>
      <c r="K52" s="16" t="s">
        <v>114</v>
      </c>
      <c r="L52" s="16" t="s">
        <v>264</v>
      </c>
      <c r="M52" s="16" t="s">
        <v>112</v>
      </c>
      <c r="N52" s="16" t="s">
        <v>124</v>
      </c>
      <c r="O52" s="562"/>
      <c r="P52" s="543"/>
      <c r="Q52" s="566"/>
      <c r="R52" s="569"/>
    </row>
    <row r="53" spans="2:18" ht="15" customHeight="1">
      <c r="B53" s="21"/>
      <c r="C53" s="240"/>
      <c r="D53" s="22"/>
      <c r="E53" s="24"/>
      <c r="F53" s="22"/>
      <c r="G53" s="22"/>
      <c r="H53" s="22"/>
      <c r="I53" s="22"/>
      <c r="J53" s="22"/>
      <c r="K53" s="22"/>
      <c r="L53" s="22"/>
      <c r="M53" s="22"/>
      <c r="N53" s="22"/>
      <c r="O53" s="563"/>
      <c r="P53" s="544"/>
      <c r="Q53" s="567"/>
      <c r="R53" s="570"/>
    </row>
    <row r="54" spans="2:18" ht="22.5" customHeight="1">
      <c r="B54" s="206" t="s">
        <v>265</v>
      </c>
      <c r="C54" s="207" t="s">
        <v>266</v>
      </c>
      <c r="D54" s="208">
        <f aca="true" t="shared" si="5" ref="D54:D68">E54+H54+K54+N54+O54</f>
        <v>49066</v>
      </c>
      <c r="E54" s="209">
        <f aca="true" t="shared" si="6" ref="E54:E83">F54+G54</f>
        <v>1917</v>
      </c>
      <c r="F54" s="208">
        <v>1509</v>
      </c>
      <c r="G54" s="208">
        <v>408</v>
      </c>
      <c r="H54" s="208">
        <f aca="true" t="shared" si="7" ref="H54:H73">I54+J54</f>
        <v>561</v>
      </c>
      <c r="I54" s="208">
        <v>189</v>
      </c>
      <c r="J54" s="208">
        <v>372</v>
      </c>
      <c r="K54" s="208">
        <f aca="true" t="shared" si="8" ref="K54:K82">L54+M54</f>
        <v>3556</v>
      </c>
      <c r="L54" s="208">
        <v>1296</v>
      </c>
      <c r="M54" s="208">
        <v>2260</v>
      </c>
      <c r="N54" s="208">
        <v>169</v>
      </c>
      <c r="O54" s="208">
        <v>42863</v>
      </c>
      <c r="P54" s="210" t="s">
        <v>268</v>
      </c>
      <c r="Q54" s="211" t="s">
        <v>267</v>
      </c>
      <c r="R54" s="212" t="s">
        <v>267</v>
      </c>
    </row>
    <row r="55" spans="2:18" ht="22.5" customHeight="1">
      <c r="B55" s="213" t="s">
        <v>23</v>
      </c>
      <c r="C55" s="207" t="s">
        <v>269</v>
      </c>
      <c r="D55" s="208">
        <f t="shared" si="5"/>
        <v>77653</v>
      </c>
      <c r="E55" s="209">
        <f t="shared" si="6"/>
        <v>2651</v>
      </c>
      <c r="F55" s="208">
        <v>1918</v>
      </c>
      <c r="G55" s="208">
        <v>733</v>
      </c>
      <c r="H55" s="208">
        <f t="shared" si="7"/>
        <v>530</v>
      </c>
      <c r="I55" s="208">
        <v>406</v>
      </c>
      <c r="J55" s="208">
        <v>124</v>
      </c>
      <c r="K55" s="208">
        <f t="shared" si="8"/>
        <v>4537</v>
      </c>
      <c r="L55" s="208">
        <v>1634</v>
      </c>
      <c r="M55" s="208">
        <v>2903</v>
      </c>
      <c r="N55" s="208">
        <v>98</v>
      </c>
      <c r="O55" s="208">
        <v>69837</v>
      </c>
      <c r="P55" s="210" t="s">
        <v>267</v>
      </c>
      <c r="Q55" s="210" t="s">
        <v>271</v>
      </c>
      <c r="R55" s="214" t="s">
        <v>280</v>
      </c>
    </row>
    <row r="56" spans="2:18" ht="22.5" customHeight="1">
      <c r="B56" s="213" t="s">
        <v>28</v>
      </c>
      <c r="C56" s="207" t="s">
        <v>272</v>
      </c>
      <c r="D56" s="208">
        <f t="shared" si="5"/>
        <v>109084</v>
      </c>
      <c r="E56" s="209">
        <f t="shared" si="6"/>
        <v>3455</v>
      </c>
      <c r="F56" s="208">
        <v>3004</v>
      </c>
      <c r="G56" s="208">
        <v>451</v>
      </c>
      <c r="H56" s="208">
        <f t="shared" si="7"/>
        <v>631</v>
      </c>
      <c r="I56" s="208">
        <v>116</v>
      </c>
      <c r="J56" s="208">
        <v>515</v>
      </c>
      <c r="K56" s="208">
        <f t="shared" si="8"/>
        <v>2366</v>
      </c>
      <c r="L56" s="208">
        <v>1002</v>
      </c>
      <c r="M56" s="208">
        <v>1364</v>
      </c>
      <c r="N56" s="208">
        <v>60</v>
      </c>
      <c r="O56" s="208">
        <v>102572</v>
      </c>
      <c r="P56" s="210" t="s">
        <v>280</v>
      </c>
      <c r="Q56" s="210" t="s">
        <v>267</v>
      </c>
      <c r="R56" s="214" t="s">
        <v>267</v>
      </c>
    </row>
    <row r="57" spans="2:18" ht="22.5" customHeight="1">
      <c r="B57" s="213" t="s">
        <v>33</v>
      </c>
      <c r="C57" s="207" t="s">
        <v>274</v>
      </c>
      <c r="D57" s="208">
        <f t="shared" si="5"/>
        <v>133024</v>
      </c>
      <c r="E57" s="209">
        <f t="shared" si="6"/>
        <v>5481</v>
      </c>
      <c r="F57" s="208">
        <v>4860</v>
      </c>
      <c r="G57" s="208">
        <v>621</v>
      </c>
      <c r="H57" s="208">
        <f t="shared" si="7"/>
        <v>251</v>
      </c>
      <c r="I57" s="208">
        <v>36</v>
      </c>
      <c r="J57" s="208">
        <v>215</v>
      </c>
      <c r="K57" s="208">
        <f t="shared" si="8"/>
        <v>1938</v>
      </c>
      <c r="L57" s="208">
        <v>624</v>
      </c>
      <c r="M57" s="208">
        <v>1314</v>
      </c>
      <c r="N57" s="208">
        <v>28</v>
      </c>
      <c r="O57" s="208">
        <v>125326</v>
      </c>
      <c r="P57" s="210" t="s">
        <v>267</v>
      </c>
      <c r="Q57" s="210" t="s">
        <v>267</v>
      </c>
      <c r="R57" s="214" t="s">
        <v>267</v>
      </c>
    </row>
    <row r="58" spans="2:18" ht="22.5" customHeight="1">
      <c r="B58" s="213" t="s">
        <v>38</v>
      </c>
      <c r="C58" s="207" t="s">
        <v>317</v>
      </c>
      <c r="D58" s="208">
        <f t="shared" si="5"/>
        <v>145115</v>
      </c>
      <c r="E58" s="209">
        <f t="shared" si="6"/>
        <v>5642</v>
      </c>
      <c r="F58" s="208">
        <v>4931</v>
      </c>
      <c r="G58" s="208">
        <v>711</v>
      </c>
      <c r="H58" s="208">
        <f t="shared" si="7"/>
        <v>60</v>
      </c>
      <c r="I58" s="208">
        <v>24</v>
      </c>
      <c r="J58" s="208">
        <v>36</v>
      </c>
      <c r="K58" s="208">
        <f t="shared" si="8"/>
        <v>1876</v>
      </c>
      <c r="L58" s="208">
        <v>804</v>
      </c>
      <c r="M58" s="208">
        <v>1072</v>
      </c>
      <c r="N58" s="208">
        <v>12</v>
      </c>
      <c r="O58" s="208">
        <v>137525</v>
      </c>
      <c r="P58" s="210" t="s">
        <v>273</v>
      </c>
      <c r="Q58" s="210" t="s">
        <v>271</v>
      </c>
      <c r="R58" s="214" t="s">
        <v>271</v>
      </c>
    </row>
    <row r="59" spans="2:18" ht="22.5" customHeight="1">
      <c r="B59" s="213" t="s">
        <v>43</v>
      </c>
      <c r="C59" s="207" t="s">
        <v>277</v>
      </c>
      <c r="D59" s="208">
        <f t="shared" si="5"/>
        <v>153221</v>
      </c>
      <c r="E59" s="209">
        <f t="shared" si="6"/>
        <v>5245</v>
      </c>
      <c r="F59" s="208">
        <v>4201</v>
      </c>
      <c r="G59" s="208">
        <v>1044</v>
      </c>
      <c r="H59" s="208">
        <f t="shared" si="7"/>
        <v>31</v>
      </c>
      <c r="I59" s="208">
        <v>13</v>
      </c>
      <c r="J59" s="208">
        <v>18</v>
      </c>
      <c r="K59" s="208">
        <f t="shared" si="8"/>
        <v>1524</v>
      </c>
      <c r="L59" s="208">
        <v>842</v>
      </c>
      <c r="M59" s="208">
        <v>682</v>
      </c>
      <c r="N59" s="208">
        <v>13</v>
      </c>
      <c r="O59" s="208">
        <v>146408</v>
      </c>
      <c r="P59" s="210" t="s">
        <v>271</v>
      </c>
      <c r="Q59" s="210" t="s">
        <v>267</v>
      </c>
      <c r="R59" s="214" t="s">
        <v>267</v>
      </c>
    </row>
    <row r="60" spans="2:18" ht="22.5" customHeight="1">
      <c r="B60" s="213" t="s">
        <v>48</v>
      </c>
      <c r="C60" s="207" t="s">
        <v>318</v>
      </c>
      <c r="D60" s="208">
        <f t="shared" si="5"/>
        <v>169380</v>
      </c>
      <c r="E60" s="209">
        <f t="shared" si="6"/>
        <v>5555</v>
      </c>
      <c r="F60" s="208">
        <v>3491</v>
      </c>
      <c r="G60" s="208">
        <v>2064</v>
      </c>
      <c r="H60" s="208">
        <f t="shared" si="7"/>
        <v>12</v>
      </c>
      <c r="I60" s="208">
        <v>6</v>
      </c>
      <c r="J60" s="208">
        <v>6</v>
      </c>
      <c r="K60" s="208">
        <f t="shared" si="8"/>
        <v>1447</v>
      </c>
      <c r="L60" s="208">
        <v>962</v>
      </c>
      <c r="M60" s="208">
        <v>485</v>
      </c>
      <c r="N60" s="208">
        <v>11</v>
      </c>
      <c r="O60" s="208">
        <v>162355</v>
      </c>
      <c r="P60" s="210" t="s">
        <v>267</v>
      </c>
      <c r="Q60" s="210" t="s">
        <v>267</v>
      </c>
      <c r="R60" s="214" t="s">
        <v>273</v>
      </c>
    </row>
    <row r="61" spans="2:18" ht="22.5" customHeight="1" hidden="1">
      <c r="B61" s="213" t="s">
        <v>52</v>
      </c>
      <c r="C61" s="207"/>
      <c r="D61" s="208">
        <f t="shared" si="5"/>
        <v>185835</v>
      </c>
      <c r="E61" s="209">
        <f t="shared" si="6"/>
        <v>6203</v>
      </c>
      <c r="F61" s="208">
        <v>4719</v>
      </c>
      <c r="G61" s="208">
        <v>1484</v>
      </c>
      <c r="H61" s="208">
        <f t="shared" si="7"/>
        <v>15</v>
      </c>
      <c r="I61" s="208">
        <v>5</v>
      </c>
      <c r="J61" s="208">
        <v>10</v>
      </c>
      <c r="K61" s="208">
        <f t="shared" si="8"/>
        <v>724</v>
      </c>
      <c r="L61" s="210" t="s">
        <v>15</v>
      </c>
      <c r="M61" s="208">
        <v>724</v>
      </c>
      <c r="N61" s="208">
        <v>11</v>
      </c>
      <c r="O61" s="208">
        <v>178882</v>
      </c>
      <c r="P61" s="210" t="s">
        <v>271</v>
      </c>
      <c r="Q61" s="210" t="s">
        <v>267</v>
      </c>
      <c r="R61" s="214" t="s">
        <v>271</v>
      </c>
    </row>
    <row r="62" spans="2:18" ht="22.5" customHeight="1">
      <c r="B62" s="215" t="s">
        <v>281</v>
      </c>
      <c r="C62" s="207" t="s">
        <v>282</v>
      </c>
      <c r="D62" s="208">
        <f t="shared" si="5"/>
        <v>190077</v>
      </c>
      <c r="E62" s="209">
        <f t="shared" si="6"/>
        <v>6086</v>
      </c>
      <c r="F62" s="208">
        <v>4701</v>
      </c>
      <c r="G62" s="208">
        <v>1385</v>
      </c>
      <c r="H62" s="208">
        <f t="shared" si="7"/>
        <v>12</v>
      </c>
      <c r="I62" s="208">
        <v>7</v>
      </c>
      <c r="J62" s="208">
        <v>5</v>
      </c>
      <c r="K62" s="208">
        <f t="shared" si="8"/>
        <v>815</v>
      </c>
      <c r="L62" s="210" t="s">
        <v>15</v>
      </c>
      <c r="M62" s="208">
        <v>815</v>
      </c>
      <c r="N62" s="208">
        <v>7</v>
      </c>
      <c r="O62" s="208">
        <v>183157</v>
      </c>
      <c r="P62" s="210" t="s">
        <v>268</v>
      </c>
      <c r="Q62" s="210" t="s">
        <v>268</v>
      </c>
      <c r="R62" s="214" t="s">
        <v>271</v>
      </c>
    </row>
    <row r="63" spans="2:18" ht="22.5" customHeight="1" hidden="1">
      <c r="B63" s="213" t="s">
        <v>54</v>
      </c>
      <c r="C63" s="207"/>
      <c r="D63" s="208">
        <f t="shared" si="5"/>
        <v>194280</v>
      </c>
      <c r="E63" s="209">
        <f t="shared" si="6"/>
        <v>6303</v>
      </c>
      <c r="F63" s="208">
        <v>4869</v>
      </c>
      <c r="G63" s="208">
        <v>1434</v>
      </c>
      <c r="H63" s="208">
        <f t="shared" si="7"/>
        <v>7</v>
      </c>
      <c r="I63" s="208">
        <v>6</v>
      </c>
      <c r="J63" s="208">
        <v>1</v>
      </c>
      <c r="K63" s="208">
        <f t="shared" si="8"/>
        <v>780</v>
      </c>
      <c r="L63" s="210" t="s">
        <v>15</v>
      </c>
      <c r="M63" s="208">
        <v>780</v>
      </c>
      <c r="N63" s="208">
        <v>8</v>
      </c>
      <c r="O63" s="208">
        <v>187182</v>
      </c>
      <c r="P63" s="210" t="s">
        <v>268</v>
      </c>
      <c r="Q63" s="210" t="s">
        <v>267</v>
      </c>
      <c r="R63" s="214" t="s">
        <v>271</v>
      </c>
    </row>
    <row r="64" spans="2:18" ht="22.5" customHeight="1" hidden="1">
      <c r="B64" s="213" t="s">
        <v>55</v>
      </c>
      <c r="C64" s="207"/>
      <c r="D64" s="208">
        <f t="shared" si="5"/>
        <v>199695</v>
      </c>
      <c r="E64" s="209">
        <f t="shared" si="6"/>
        <v>6251</v>
      </c>
      <c r="F64" s="208">
        <v>4764</v>
      </c>
      <c r="G64" s="208">
        <v>1487</v>
      </c>
      <c r="H64" s="208">
        <f t="shared" si="7"/>
        <v>9</v>
      </c>
      <c r="I64" s="208">
        <v>3</v>
      </c>
      <c r="J64" s="208">
        <v>6</v>
      </c>
      <c r="K64" s="208">
        <f t="shared" si="8"/>
        <v>858</v>
      </c>
      <c r="L64" s="210" t="s">
        <v>15</v>
      </c>
      <c r="M64" s="208">
        <v>858</v>
      </c>
      <c r="N64" s="208">
        <v>12</v>
      </c>
      <c r="O64" s="208">
        <v>192565</v>
      </c>
      <c r="P64" s="210" t="s">
        <v>267</v>
      </c>
      <c r="Q64" s="210" t="s">
        <v>280</v>
      </c>
      <c r="R64" s="214" t="s">
        <v>268</v>
      </c>
    </row>
    <row r="65" spans="2:18" ht="22.5" customHeight="1" hidden="1">
      <c r="B65" s="213" t="s">
        <v>56</v>
      </c>
      <c r="C65" s="207"/>
      <c r="D65" s="208">
        <f t="shared" si="5"/>
        <v>205906</v>
      </c>
      <c r="E65" s="209">
        <f t="shared" si="6"/>
        <v>6096</v>
      </c>
      <c r="F65" s="208">
        <v>4744</v>
      </c>
      <c r="G65" s="208">
        <v>1352</v>
      </c>
      <c r="H65" s="208">
        <f t="shared" si="7"/>
        <v>10</v>
      </c>
      <c r="I65" s="210" t="s">
        <v>15</v>
      </c>
      <c r="J65" s="208">
        <v>10</v>
      </c>
      <c r="K65" s="208">
        <f t="shared" si="8"/>
        <v>863</v>
      </c>
      <c r="L65" s="210" t="s">
        <v>15</v>
      </c>
      <c r="M65" s="208">
        <v>863</v>
      </c>
      <c r="N65" s="208">
        <v>5</v>
      </c>
      <c r="O65" s="208">
        <v>198932</v>
      </c>
      <c r="P65" s="210" t="s">
        <v>271</v>
      </c>
      <c r="Q65" s="210" t="s">
        <v>268</v>
      </c>
      <c r="R65" s="214" t="s">
        <v>271</v>
      </c>
    </row>
    <row r="66" spans="2:18" ht="22.5" customHeight="1" hidden="1">
      <c r="B66" s="216" t="s">
        <v>57</v>
      </c>
      <c r="C66" s="207"/>
      <c r="D66" s="208">
        <f t="shared" si="5"/>
        <v>208603</v>
      </c>
      <c r="E66" s="209">
        <f t="shared" si="6"/>
        <v>5716</v>
      </c>
      <c r="F66" s="208">
        <v>4261</v>
      </c>
      <c r="G66" s="208">
        <v>1455</v>
      </c>
      <c r="H66" s="208">
        <f t="shared" si="7"/>
        <v>20</v>
      </c>
      <c r="I66" s="210" t="s">
        <v>15</v>
      </c>
      <c r="J66" s="208">
        <v>20</v>
      </c>
      <c r="K66" s="208">
        <f t="shared" si="8"/>
        <v>869</v>
      </c>
      <c r="L66" s="210" t="s">
        <v>15</v>
      </c>
      <c r="M66" s="208">
        <v>869</v>
      </c>
      <c r="N66" s="208">
        <v>9</v>
      </c>
      <c r="O66" s="208">
        <v>201989</v>
      </c>
      <c r="P66" s="210" t="s">
        <v>273</v>
      </c>
      <c r="Q66" s="210" t="s">
        <v>267</v>
      </c>
      <c r="R66" s="214" t="s">
        <v>271</v>
      </c>
    </row>
    <row r="67" spans="2:18" ht="22.5" customHeight="1">
      <c r="B67" s="216" t="s">
        <v>58</v>
      </c>
      <c r="C67" s="207" t="s">
        <v>284</v>
      </c>
      <c r="D67" s="208">
        <f t="shared" si="5"/>
        <v>213557</v>
      </c>
      <c r="E67" s="209">
        <f t="shared" si="6"/>
        <v>5350</v>
      </c>
      <c r="F67" s="208">
        <v>4039</v>
      </c>
      <c r="G67" s="208">
        <v>1311</v>
      </c>
      <c r="H67" s="208">
        <f t="shared" si="7"/>
        <v>9</v>
      </c>
      <c r="I67" s="210" t="s">
        <v>15</v>
      </c>
      <c r="J67" s="208">
        <v>9</v>
      </c>
      <c r="K67" s="208">
        <f t="shared" si="8"/>
        <v>666</v>
      </c>
      <c r="L67" s="210" t="s">
        <v>15</v>
      </c>
      <c r="M67" s="208">
        <v>666</v>
      </c>
      <c r="N67" s="208">
        <v>12</v>
      </c>
      <c r="O67" s="208">
        <v>207520</v>
      </c>
      <c r="P67" s="210" t="s">
        <v>268</v>
      </c>
      <c r="Q67" s="210" t="s">
        <v>280</v>
      </c>
      <c r="R67" s="214" t="s">
        <v>268</v>
      </c>
    </row>
    <row r="68" spans="2:18" s="196" customFormat="1" ht="22.5" customHeight="1">
      <c r="B68" s="216" t="s">
        <v>67</v>
      </c>
      <c r="C68" s="217" t="s">
        <v>287</v>
      </c>
      <c r="D68" s="208">
        <f t="shared" si="5"/>
        <v>224140</v>
      </c>
      <c r="E68" s="209">
        <f t="shared" si="6"/>
        <v>5594</v>
      </c>
      <c r="F68" s="208">
        <v>4433</v>
      </c>
      <c r="G68" s="208">
        <v>1161</v>
      </c>
      <c r="H68" s="208">
        <f t="shared" si="7"/>
        <v>14</v>
      </c>
      <c r="I68" s="210" t="s">
        <v>15</v>
      </c>
      <c r="J68" s="208">
        <v>14</v>
      </c>
      <c r="K68" s="208">
        <f t="shared" si="8"/>
        <v>782</v>
      </c>
      <c r="L68" s="210" t="s">
        <v>15</v>
      </c>
      <c r="M68" s="208">
        <v>782</v>
      </c>
      <c r="N68" s="210" t="s">
        <v>268</v>
      </c>
      <c r="O68" s="208">
        <v>217750</v>
      </c>
      <c r="P68" s="210" t="s">
        <v>271</v>
      </c>
      <c r="Q68" s="210" t="s">
        <v>267</v>
      </c>
      <c r="R68" s="214" t="s">
        <v>268</v>
      </c>
    </row>
    <row r="69" spans="2:18" s="196" customFormat="1" ht="22.5" customHeight="1">
      <c r="B69" s="216" t="s">
        <v>68</v>
      </c>
      <c r="C69" s="217" t="s">
        <v>319</v>
      </c>
      <c r="D69" s="208">
        <f>E69+H69+K69+N69+O69</f>
        <v>230589</v>
      </c>
      <c r="E69" s="209">
        <f t="shared" si="6"/>
        <v>6190</v>
      </c>
      <c r="F69" s="208">
        <v>4987</v>
      </c>
      <c r="G69" s="210">
        <v>1203</v>
      </c>
      <c r="H69" s="208">
        <f t="shared" si="7"/>
        <v>8</v>
      </c>
      <c r="I69" s="210" t="s">
        <v>268</v>
      </c>
      <c r="J69" s="210">
        <v>8</v>
      </c>
      <c r="K69" s="208">
        <f t="shared" si="8"/>
        <v>814</v>
      </c>
      <c r="L69" s="210" t="s">
        <v>15</v>
      </c>
      <c r="M69" s="210">
        <v>814</v>
      </c>
      <c r="N69" s="210" t="s">
        <v>280</v>
      </c>
      <c r="O69" s="208">
        <v>223577</v>
      </c>
      <c r="P69" s="210" t="s">
        <v>268</v>
      </c>
      <c r="Q69" s="210" t="s">
        <v>268</v>
      </c>
      <c r="R69" s="214" t="s">
        <v>280</v>
      </c>
    </row>
    <row r="70" spans="2:18" s="196" customFormat="1" ht="22.5" customHeight="1">
      <c r="B70" s="216" t="s">
        <v>320</v>
      </c>
      <c r="C70" s="217" t="s">
        <v>321</v>
      </c>
      <c r="D70" s="208">
        <f>E70+H70+K70+N70+O70</f>
        <v>237756</v>
      </c>
      <c r="E70" s="209">
        <f t="shared" si="6"/>
        <v>6682</v>
      </c>
      <c r="F70" s="208">
        <v>5314</v>
      </c>
      <c r="G70" s="210">
        <v>1368</v>
      </c>
      <c r="H70" s="208">
        <f t="shared" si="7"/>
        <v>5</v>
      </c>
      <c r="I70" s="210" t="s">
        <v>267</v>
      </c>
      <c r="J70" s="210">
        <v>5</v>
      </c>
      <c r="K70" s="208">
        <f t="shared" si="8"/>
        <v>830</v>
      </c>
      <c r="L70" s="210" t="s">
        <v>15</v>
      </c>
      <c r="M70" s="210">
        <v>830</v>
      </c>
      <c r="N70" s="210" t="s">
        <v>267</v>
      </c>
      <c r="O70" s="208">
        <v>230239</v>
      </c>
      <c r="P70" s="210" t="s">
        <v>280</v>
      </c>
      <c r="Q70" s="210" t="s">
        <v>271</v>
      </c>
      <c r="R70" s="214" t="s">
        <v>291</v>
      </c>
    </row>
    <row r="71" spans="2:18" s="196" customFormat="1" ht="22.5" customHeight="1">
      <c r="B71" s="216" t="s">
        <v>322</v>
      </c>
      <c r="C71" s="217" t="s">
        <v>207</v>
      </c>
      <c r="D71" s="208">
        <f>E71+H71+K71+N71+O71</f>
        <v>239073</v>
      </c>
      <c r="E71" s="209">
        <f t="shared" si="6"/>
        <v>6785</v>
      </c>
      <c r="F71" s="208">
        <v>5612</v>
      </c>
      <c r="G71" s="210">
        <v>1173</v>
      </c>
      <c r="H71" s="208">
        <f t="shared" si="7"/>
        <v>3</v>
      </c>
      <c r="I71" s="210" t="s">
        <v>267</v>
      </c>
      <c r="J71" s="210">
        <v>3</v>
      </c>
      <c r="K71" s="208">
        <f t="shared" si="8"/>
        <v>807</v>
      </c>
      <c r="L71" s="210" t="s">
        <v>15</v>
      </c>
      <c r="M71" s="210">
        <v>807</v>
      </c>
      <c r="N71" s="210" t="s">
        <v>267</v>
      </c>
      <c r="O71" s="208">
        <v>231478</v>
      </c>
      <c r="P71" s="210" t="s">
        <v>267</v>
      </c>
      <c r="Q71" s="210" t="s">
        <v>267</v>
      </c>
      <c r="R71" s="214" t="s">
        <v>291</v>
      </c>
    </row>
    <row r="72" spans="2:18" s="196" customFormat="1" ht="22.5" customHeight="1">
      <c r="B72" s="216" t="s">
        <v>76</v>
      </c>
      <c r="C72" s="217" t="s">
        <v>208</v>
      </c>
      <c r="D72" s="208">
        <f>E72+H72+K72+N72+O72</f>
        <v>249938</v>
      </c>
      <c r="E72" s="209">
        <f t="shared" si="6"/>
        <v>6965</v>
      </c>
      <c r="F72" s="208">
        <v>6139</v>
      </c>
      <c r="G72" s="210">
        <v>826</v>
      </c>
      <c r="H72" s="208">
        <f t="shared" si="7"/>
        <v>1</v>
      </c>
      <c r="I72" s="210" t="s">
        <v>267</v>
      </c>
      <c r="J72" s="210">
        <v>1</v>
      </c>
      <c r="K72" s="208">
        <f t="shared" si="8"/>
        <v>719</v>
      </c>
      <c r="L72" s="210" t="s">
        <v>15</v>
      </c>
      <c r="M72" s="210">
        <v>719</v>
      </c>
      <c r="N72" s="210" t="s">
        <v>268</v>
      </c>
      <c r="O72" s="208">
        <f>1615+50753+189885</f>
        <v>242253</v>
      </c>
      <c r="P72" s="210" t="s">
        <v>267</v>
      </c>
      <c r="Q72" s="210" t="s">
        <v>268</v>
      </c>
      <c r="R72" s="214" t="s">
        <v>294</v>
      </c>
    </row>
    <row r="73" spans="2:18" s="196" customFormat="1" ht="22.5" customHeight="1">
      <c r="B73" s="216" t="s">
        <v>323</v>
      </c>
      <c r="C73" s="217" t="s">
        <v>209</v>
      </c>
      <c r="D73" s="208">
        <f>E73+H73+K73+N73+O73</f>
        <v>255399</v>
      </c>
      <c r="E73" s="209">
        <f t="shared" si="6"/>
        <v>7118</v>
      </c>
      <c r="F73" s="208">
        <v>6339</v>
      </c>
      <c r="G73" s="210">
        <v>779</v>
      </c>
      <c r="H73" s="208">
        <f t="shared" si="7"/>
        <v>2</v>
      </c>
      <c r="I73" s="210" t="s">
        <v>268</v>
      </c>
      <c r="J73" s="210">
        <v>2</v>
      </c>
      <c r="K73" s="208">
        <f t="shared" si="8"/>
        <v>677</v>
      </c>
      <c r="L73" s="210" t="s">
        <v>15</v>
      </c>
      <c r="M73" s="210">
        <v>677</v>
      </c>
      <c r="N73" s="210" t="s">
        <v>267</v>
      </c>
      <c r="O73" s="208">
        <f>6093+166955+74554</f>
        <v>247602</v>
      </c>
      <c r="P73" s="210" t="s">
        <v>271</v>
      </c>
      <c r="Q73" s="210" t="s">
        <v>268</v>
      </c>
      <c r="R73" s="214" t="s">
        <v>294</v>
      </c>
    </row>
    <row r="74" spans="2:18" s="196" customFormat="1" ht="22.5" customHeight="1">
      <c r="B74" s="216" t="s">
        <v>324</v>
      </c>
      <c r="C74" s="217" t="s">
        <v>210</v>
      </c>
      <c r="D74" s="208">
        <f aca="true" t="shared" si="9" ref="D74:D83">E74+H74+K74+N74+P74+Q74</f>
        <v>256370</v>
      </c>
      <c r="E74" s="209">
        <f t="shared" si="6"/>
        <v>7400</v>
      </c>
      <c r="F74" s="208">
        <v>6746</v>
      </c>
      <c r="G74" s="210">
        <v>654</v>
      </c>
      <c r="H74" s="210" t="s">
        <v>15</v>
      </c>
      <c r="I74" s="210" t="s">
        <v>267</v>
      </c>
      <c r="J74" s="210" t="s">
        <v>15</v>
      </c>
      <c r="K74" s="208">
        <f t="shared" si="8"/>
        <v>741</v>
      </c>
      <c r="L74" s="210" t="s">
        <v>15</v>
      </c>
      <c r="M74" s="210">
        <v>741</v>
      </c>
      <c r="N74" s="210" t="s">
        <v>267</v>
      </c>
      <c r="O74" s="210" t="s">
        <v>267</v>
      </c>
      <c r="P74" s="210">
        <v>8266</v>
      </c>
      <c r="Q74" s="210">
        <v>239963</v>
      </c>
      <c r="R74" s="214" t="s">
        <v>294</v>
      </c>
    </row>
    <row r="75" spans="2:18" s="196" customFormat="1" ht="22.5" customHeight="1">
      <c r="B75" s="216" t="s">
        <v>99</v>
      </c>
      <c r="C75" s="217" t="s">
        <v>211</v>
      </c>
      <c r="D75" s="208">
        <f t="shared" si="9"/>
        <v>261771</v>
      </c>
      <c r="E75" s="209">
        <f t="shared" si="6"/>
        <v>7406</v>
      </c>
      <c r="F75" s="208">
        <v>6697</v>
      </c>
      <c r="G75" s="210">
        <v>709</v>
      </c>
      <c r="H75" s="210">
        <f>SUM(I75:J75)</f>
        <v>1</v>
      </c>
      <c r="I75" s="210" t="s">
        <v>273</v>
      </c>
      <c r="J75" s="210">
        <v>1</v>
      </c>
      <c r="K75" s="208">
        <f t="shared" si="8"/>
        <v>637</v>
      </c>
      <c r="L75" s="210" t="s">
        <v>15</v>
      </c>
      <c r="M75" s="210">
        <v>637</v>
      </c>
      <c r="N75" s="210" t="s">
        <v>268</v>
      </c>
      <c r="O75" s="210" t="s">
        <v>268</v>
      </c>
      <c r="P75" s="210">
        <v>8040</v>
      </c>
      <c r="Q75" s="210">
        <v>245687</v>
      </c>
      <c r="R75" s="214" t="s">
        <v>291</v>
      </c>
    </row>
    <row r="76" spans="2:18" s="196" customFormat="1" ht="22.5" customHeight="1">
      <c r="B76" s="216" t="s">
        <v>101</v>
      </c>
      <c r="C76" s="217" t="s">
        <v>212</v>
      </c>
      <c r="D76" s="208">
        <f t="shared" si="9"/>
        <v>266652</v>
      </c>
      <c r="E76" s="209">
        <f t="shared" si="6"/>
        <v>7335</v>
      </c>
      <c r="F76" s="208">
        <v>6540</v>
      </c>
      <c r="G76" s="210">
        <v>795</v>
      </c>
      <c r="H76" s="210">
        <f>SUM(I76:J76)</f>
        <v>2</v>
      </c>
      <c r="I76" s="210" t="s">
        <v>268</v>
      </c>
      <c r="J76" s="210">
        <v>2</v>
      </c>
      <c r="K76" s="208">
        <f t="shared" si="8"/>
        <v>557</v>
      </c>
      <c r="L76" s="210" t="s">
        <v>15</v>
      </c>
      <c r="M76" s="210">
        <v>557</v>
      </c>
      <c r="N76" s="210" t="s">
        <v>273</v>
      </c>
      <c r="O76" s="210" t="s">
        <v>267</v>
      </c>
      <c r="P76" s="210">
        <v>6586</v>
      </c>
      <c r="Q76" s="210">
        <v>252172</v>
      </c>
      <c r="R76" s="214">
        <v>2101</v>
      </c>
    </row>
    <row r="77" spans="2:18" s="196" customFormat="1" ht="22.5" customHeight="1">
      <c r="B77" s="216" t="s">
        <v>102</v>
      </c>
      <c r="C77" s="217" t="s">
        <v>213</v>
      </c>
      <c r="D77" s="208">
        <f t="shared" si="9"/>
        <v>268357</v>
      </c>
      <c r="E77" s="209">
        <f t="shared" si="6"/>
        <v>7371</v>
      </c>
      <c r="F77" s="208">
        <v>6472</v>
      </c>
      <c r="G77" s="210">
        <v>899</v>
      </c>
      <c r="H77" s="210">
        <f>SUM(I77:J77)</f>
        <v>1</v>
      </c>
      <c r="I77" s="210" t="s">
        <v>267</v>
      </c>
      <c r="J77" s="210">
        <v>1</v>
      </c>
      <c r="K77" s="208">
        <f t="shared" si="8"/>
        <v>539</v>
      </c>
      <c r="L77" s="210" t="s">
        <v>15</v>
      </c>
      <c r="M77" s="210">
        <v>539</v>
      </c>
      <c r="N77" s="210" t="s">
        <v>268</v>
      </c>
      <c r="O77" s="210" t="s">
        <v>271</v>
      </c>
      <c r="P77" s="210">
        <v>5748</v>
      </c>
      <c r="Q77" s="210">
        <v>254698</v>
      </c>
      <c r="R77" s="214">
        <v>1475</v>
      </c>
    </row>
    <row r="78" spans="2:18" s="196" customFormat="1" ht="22.5" customHeight="1">
      <c r="B78" s="218" t="s">
        <v>296</v>
      </c>
      <c r="C78" s="217" t="s">
        <v>214</v>
      </c>
      <c r="D78" s="208">
        <f t="shared" si="9"/>
        <v>266927</v>
      </c>
      <c r="E78" s="209">
        <f t="shared" si="6"/>
        <v>7103</v>
      </c>
      <c r="F78" s="208">
        <v>6216</v>
      </c>
      <c r="G78" s="210">
        <v>887</v>
      </c>
      <c r="H78" s="210" t="s">
        <v>15</v>
      </c>
      <c r="I78" s="210" t="s">
        <v>267</v>
      </c>
      <c r="J78" s="210" t="s">
        <v>15</v>
      </c>
      <c r="K78" s="208">
        <f t="shared" si="8"/>
        <v>469</v>
      </c>
      <c r="L78" s="210" t="s">
        <v>15</v>
      </c>
      <c r="M78" s="210">
        <v>469</v>
      </c>
      <c r="N78" s="210" t="s">
        <v>280</v>
      </c>
      <c r="O78" s="210" t="s">
        <v>268</v>
      </c>
      <c r="P78" s="210">
        <v>5761</v>
      </c>
      <c r="Q78" s="210">
        <v>253594</v>
      </c>
      <c r="R78" s="214">
        <v>1287</v>
      </c>
    </row>
    <row r="79" spans="2:18" s="196" customFormat="1" ht="22.5" customHeight="1">
      <c r="B79" s="218" t="s">
        <v>299</v>
      </c>
      <c r="C79" s="217" t="s">
        <v>215</v>
      </c>
      <c r="D79" s="208">
        <f>E79+H79+K79+N79+P79+Q79</f>
        <v>266999</v>
      </c>
      <c r="E79" s="209">
        <f t="shared" si="6"/>
        <v>7098</v>
      </c>
      <c r="F79" s="208">
        <v>6140</v>
      </c>
      <c r="G79" s="210">
        <v>958</v>
      </c>
      <c r="H79" s="210">
        <f>SUM(I79:J79)</f>
        <v>3</v>
      </c>
      <c r="I79" s="210" t="s">
        <v>280</v>
      </c>
      <c r="J79" s="210">
        <v>3</v>
      </c>
      <c r="K79" s="208">
        <f>L79+M79</f>
        <v>406</v>
      </c>
      <c r="L79" s="210" t="s">
        <v>267</v>
      </c>
      <c r="M79" s="210">
        <v>406</v>
      </c>
      <c r="N79" s="210" t="s">
        <v>268</v>
      </c>
      <c r="O79" s="210" t="s">
        <v>268</v>
      </c>
      <c r="P79" s="210">
        <v>5533</v>
      </c>
      <c r="Q79" s="210">
        <v>253959</v>
      </c>
      <c r="R79" s="214">
        <v>1206</v>
      </c>
    </row>
    <row r="80" spans="2:18" s="196" customFormat="1" ht="22.5" customHeight="1">
      <c r="B80" s="218" t="s">
        <v>325</v>
      </c>
      <c r="C80" s="217" t="s">
        <v>216</v>
      </c>
      <c r="D80" s="208">
        <f>E80+H80+K80+N80+P80+Q80</f>
        <v>269555</v>
      </c>
      <c r="E80" s="209">
        <f>F80+G80</f>
        <v>6982</v>
      </c>
      <c r="F80" s="208">
        <v>5936</v>
      </c>
      <c r="G80" s="210">
        <v>1046</v>
      </c>
      <c r="H80" s="210" t="s">
        <v>326</v>
      </c>
      <c r="I80" s="210" t="s">
        <v>273</v>
      </c>
      <c r="J80" s="210" t="s">
        <v>326</v>
      </c>
      <c r="K80" s="208">
        <f>L80+M80</f>
        <v>359</v>
      </c>
      <c r="L80" s="210" t="s">
        <v>267</v>
      </c>
      <c r="M80" s="210">
        <v>359</v>
      </c>
      <c r="N80" s="210" t="s">
        <v>268</v>
      </c>
      <c r="O80" s="210" t="s">
        <v>267</v>
      </c>
      <c r="P80" s="210">
        <v>5316</v>
      </c>
      <c r="Q80" s="210">
        <v>256898</v>
      </c>
      <c r="R80" s="214">
        <v>1036</v>
      </c>
    </row>
    <row r="81" spans="2:18" s="196" customFormat="1" ht="22.5" customHeight="1">
      <c r="B81" s="218" t="s">
        <v>301</v>
      </c>
      <c r="C81" s="217" t="s">
        <v>217</v>
      </c>
      <c r="D81" s="208">
        <f t="shared" si="9"/>
        <v>271075</v>
      </c>
      <c r="E81" s="209">
        <f t="shared" si="6"/>
        <v>6938</v>
      </c>
      <c r="F81" s="208">
        <v>5905</v>
      </c>
      <c r="G81" s="210">
        <v>1033</v>
      </c>
      <c r="H81" s="210">
        <f>SUM(I81:J81)</f>
        <v>1</v>
      </c>
      <c r="I81" s="210" t="s">
        <v>267</v>
      </c>
      <c r="J81" s="210">
        <v>1</v>
      </c>
      <c r="K81" s="208">
        <f t="shared" si="8"/>
        <v>309</v>
      </c>
      <c r="L81" s="210" t="s">
        <v>271</v>
      </c>
      <c r="M81" s="210">
        <v>309</v>
      </c>
      <c r="N81" s="210" t="s">
        <v>268</v>
      </c>
      <c r="O81" s="210" t="s">
        <v>267</v>
      </c>
      <c r="P81" s="210">
        <v>5248</v>
      </c>
      <c r="Q81" s="210">
        <v>258579</v>
      </c>
      <c r="R81" s="214">
        <v>1145</v>
      </c>
    </row>
    <row r="82" spans="2:18" s="196" customFormat="1" ht="22.5" customHeight="1">
      <c r="B82" s="218" t="s">
        <v>116</v>
      </c>
      <c r="C82" s="217" t="s">
        <v>218</v>
      </c>
      <c r="D82" s="208">
        <f t="shared" si="9"/>
        <v>274470</v>
      </c>
      <c r="E82" s="209">
        <f t="shared" si="6"/>
        <v>7175</v>
      </c>
      <c r="F82" s="208">
        <v>6218</v>
      </c>
      <c r="G82" s="210">
        <v>957</v>
      </c>
      <c r="H82" s="210">
        <f>SUM(I82:J82)</f>
        <v>1</v>
      </c>
      <c r="I82" s="210" t="s">
        <v>280</v>
      </c>
      <c r="J82" s="210">
        <v>1</v>
      </c>
      <c r="K82" s="208">
        <f t="shared" si="8"/>
        <v>278</v>
      </c>
      <c r="L82" s="210" t="s">
        <v>267</v>
      </c>
      <c r="M82" s="210">
        <v>278</v>
      </c>
      <c r="N82" s="210" t="s">
        <v>267</v>
      </c>
      <c r="O82" s="210" t="s">
        <v>268</v>
      </c>
      <c r="P82" s="210">
        <v>5441</v>
      </c>
      <c r="Q82" s="210">
        <v>261575</v>
      </c>
      <c r="R82" s="214">
        <v>1090</v>
      </c>
    </row>
    <row r="83" spans="2:18" s="196" customFormat="1" ht="22.5" customHeight="1">
      <c r="B83" s="218" t="s">
        <v>152</v>
      </c>
      <c r="C83" s="217" t="s">
        <v>219</v>
      </c>
      <c r="D83" s="208">
        <f t="shared" si="9"/>
        <v>274456</v>
      </c>
      <c r="E83" s="209">
        <f t="shared" si="6"/>
        <v>7019</v>
      </c>
      <c r="F83" s="208">
        <v>6089</v>
      </c>
      <c r="G83" s="210">
        <v>930</v>
      </c>
      <c r="H83" s="210" t="s">
        <v>298</v>
      </c>
      <c r="I83" s="210" t="s">
        <v>271</v>
      </c>
      <c r="J83" s="210" t="s">
        <v>326</v>
      </c>
      <c r="K83" s="208">
        <v>242</v>
      </c>
      <c r="L83" s="210" t="s">
        <v>271</v>
      </c>
      <c r="M83" s="210">
        <v>242</v>
      </c>
      <c r="N83" s="210" t="s">
        <v>267</v>
      </c>
      <c r="O83" s="210" t="s">
        <v>267</v>
      </c>
      <c r="P83" s="210">
        <v>5744</v>
      </c>
      <c r="Q83" s="210">
        <v>261451</v>
      </c>
      <c r="R83" s="214">
        <v>1064</v>
      </c>
    </row>
    <row r="84" spans="2:18" s="196" customFormat="1" ht="22.5" customHeight="1">
      <c r="B84" s="218" t="s">
        <v>327</v>
      </c>
      <c r="C84" s="217" t="s">
        <v>220</v>
      </c>
      <c r="D84" s="208">
        <f>E84+H84+K84+N84+P84+Q84</f>
        <v>276465</v>
      </c>
      <c r="E84" s="209">
        <f>F84+G84</f>
        <v>6977</v>
      </c>
      <c r="F84" s="208">
        <v>6090</v>
      </c>
      <c r="G84" s="210">
        <v>887</v>
      </c>
      <c r="H84" s="210" t="s">
        <v>303</v>
      </c>
      <c r="I84" s="210" t="s">
        <v>271</v>
      </c>
      <c r="J84" s="210" t="s">
        <v>297</v>
      </c>
      <c r="K84" s="208">
        <f>L84+M84</f>
        <v>248</v>
      </c>
      <c r="L84" s="210" t="s">
        <v>267</v>
      </c>
      <c r="M84" s="210">
        <v>248</v>
      </c>
      <c r="N84" s="210" t="s">
        <v>267</v>
      </c>
      <c r="O84" s="210" t="s">
        <v>268</v>
      </c>
      <c r="P84" s="210">
        <v>6119</v>
      </c>
      <c r="Q84" s="210">
        <v>263121</v>
      </c>
      <c r="R84" s="214">
        <v>1051</v>
      </c>
    </row>
    <row r="85" spans="2:18" s="196" customFormat="1" ht="22.5" customHeight="1">
      <c r="B85" s="218" t="s">
        <v>305</v>
      </c>
      <c r="C85" s="217" t="s">
        <v>221</v>
      </c>
      <c r="D85" s="208">
        <v>281755</v>
      </c>
      <c r="E85" s="209">
        <v>6868</v>
      </c>
      <c r="F85" s="208">
        <v>6007</v>
      </c>
      <c r="G85" s="210">
        <v>861</v>
      </c>
      <c r="H85" s="210" t="s">
        <v>297</v>
      </c>
      <c r="I85" s="210" t="s">
        <v>273</v>
      </c>
      <c r="J85" s="210" t="s">
        <v>303</v>
      </c>
      <c r="K85" s="208">
        <v>258</v>
      </c>
      <c r="L85" s="210" t="s">
        <v>267</v>
      </c>
      <c r="M85" s="210">
        <v>258</v>
      </c>
      <c r="N85" s="210" t="s">
        <v>271</v>
      </c>
      <c r="O85" s="210" t="s">
        <v>268</v>
      </c>
      <c r="P85" s="210">
        <v>6456</v>
      </c>
      <c r="Q85" s="210">
        <v>268173</v>
      </c>
      <c r="R85" s="214">
        <v>791</v>
      </c>
    </row>
    <row r="86" spans="2:18" s="196" customFormat="1" ht="22.5" customHeight="1">
      <c r="B86" s="218" t="s">
        <v>328</v>
      </c>
      <c r="C86" s="217" t="s">
        <v>230</v>
      </c>
      <c r="D86" s="208">
        <v>286503</v>
      </c>
      <c r="E86" s="209">
        <f>F86+G86</f>
        <v>7060</v>
      </c>
      <c r="F86" s="208">
        <v>6155</v>
      </c>
      <c r="G86" s="210">
        <v>905</v>
      </c>
      <c r="H86" s="210" t="s">
        <v>326</v>
      </c>
      <c r="I86" s="210" t="s">
        <v>268</v>
      </c>
      <c r="J86" s="210" t="s">
        <v>303</v>
      </c>
      <c r="K86" s="208">
        <v>222</v>
      </c>
      <c r="L86" s="210" t="s">
        <v>268</v>
      </c>
      <c r="M86" s="208">
        <v>222</v>
      </c>
      <c r="N86" s="210" t="s">
        <v>267</v>
      </c>
      <c r="O86" s="210" t="s">
        <v>271</v>
      </c>
      <c r="P86" s="210">
        <v>6409</v>
      </c>
      <c r="Q86" s="210">
        <v>272812</v>
      </c>
      <c r="R86" s="214">
        <v>608</v>
      </c>
    </row>
    <row r="87" spans="2:18" ht="7.5" customHeight="1" thickBot="1">
      <c r="B87" s="241"/>
      <c r="C87" s="221"/>
      <c r="D87" s="224"/>
      <c r="E87" s="223"/>
      <c r="F87" s="224"/>
      <c r="G87" s="224"/>
      <c r="H87" s="224"/>
      <c r="I87" s="225"/>
      <c r="J87" s="224"/>
      <c r="K87" s="224"/>
      <c r="L87" s="225"/>
      <c r="M87" s="224"/>
      <c r="N87" s="225"/>
      <c r="O87" s="224"/>
      <c r="P87" s="226"/>
      <c r="Q87" s="227"/>
      <c r="R87" s="228"/>
    </row>
    <row r="88" spans="2:15" ht="16.5" customHeight="1">
      <c r="B88" s="229" t="s">
        <v>329</v>
      </c>
      <c r="C88" s="242"/>
      <c r="D88" s="230"/>
      <c r="E88" s="230"/>
      <c r="F88" s="230"/>
      <c r="G88" s="230"/>
      <c r="H88" s="231"/>
      <c r="I88" s="230"/>
      <c r="J88" s="230"/>
      <c r="K88" s="231"/>
      <c r="L88" s="230"/>
      <c r="M88" s="231"/>
      <c r="N88" s="230"/>
      <c r="O88" s="230"/>
    </row>
    <row r="89" spans="2:15" ht="16.5" customHeight="1">
      <c r="B89" s="232" t="s">
        <v>308</v>
      </c>
      <c r="C89" s="242"/>
      <c r="D89" s="230"/>
      <c r="E89" s="230"/>
      <c r="F89" s="230"/>
      <c r="G89" s="230"/>
      <c r="H89" s="231"/>
      <c r="I89" s="230"/>
      <c r="J89" s="230"/>
      <c r="K89" s="231"/>
      <c r="L89" s="230"/>
      <c r="M89" s="231"/>
      <c r="N89" s="230"/>
      <c r="O89" s="230"/>
    </row>
    <row r="90" spans="2:15" ht="16.5" customHeight="1">
      <c r="B90" s="232" t="s">
        <v>310</v>
      </c>
      <c r="C90" s="242"/>
      <c r="D90" s="230"/>
      <c r="E90" s="230"/>
      <c r="F90" s="230"/>
      <c r="G90" s="230"/>
      <c r="H90" s="231"/>
      <c r="I90" s="230"/>
      <c r="J90" s="230"/>
      <c r="K90" s="231"/>
      <c r="L90" s="230"/>
      <c r="M90" s="231"/>
      <c r="N90" s="230"/>
      <c r="O90" s="230"/>
    </row>
    <row r="91" spans="2:15" ht="16.5" customHeight="1">
      <c r="B91" s="52" t="s">
        <v>312</v>
      </c>
      <c r="C91" s="242"/>
      <c r="D91" s="230"/>
      <c r="E91" s="230"/>
      <c r="F91" s="230"/>
      <c r="G91" s="230"/>
      <c r="H91" s="231"/>
      <c r="I91" s="230"/>
      <c r="J91" s="230"/>
      <c r="K91" s="231"/>
      <c r="L91" s="230"/>
      <c r="M91" s="231"/>
      <c r="N91" s="230"/>
      <c r="O91" s="230"/>
    </row>
    <row r="92" spans="2:14" s="1" customFormat="1" ht="16.5" customHeight="1">
      <c r="B92" s="229" t="s">
        <v>330</v>
      </c>
      <c r="C92" s="234"/>
      <c r="D92" s="234"/>
      <c r="E92" s="234"/>
      <c r="F92" s="234"/>
      <c r="G92" s="234"/>
      <c r="H92" s="235"/>
      <c r="I92" s="234"/>
      <c r="J92" s="234"/>
      <c r="K92" s="235"/>
      <c r="L92" s="234"/>
      <c r="M92" s="235"/>
      <c r="N92" s="234"/>
    </row>
    <row r="93" spans="2:14" s="1" customFormat="1" ht="16.5" customHeight="1">
      <c r="B93" s="229" t="s">
        <v>314</v>
      </c>
      <c r="C93" s="234"/>
      <c r="D93" s="234"/>
      <c r="E93" s="234"/>
      <c r="F93" s="234"/>
      <c r="G93" s="234"/>
      <c r="H93" s="235"/>
      <c r="I93" s="234"/>
      <c r="J93" s="234"/>
      <c r="K93" s="235"/>
      <c r="L93" s="234"/>
      <c r="M93" s="235"/>
      <c r="N93" s="234"/>
    </row>
    <row r="94" spans="2:3" ht="15" customHeight="1">
      <c r="B94" s="35" t="s">
        <v>315</v>
      </c>
      <c r="C94" s="1"/>
    </row>
    <row r="95" ht="24.75" customHeight="1"/>
    <row r="96" ht="24.75" customHeight="1"/>
  </sheetData>
  <sheetProtection/>
  <mergeCells count="8">
    <mergeCell ref="O3:O5"/>
    <mergeCell ref="P3:P5"/>
    <mergeCell ref="Q3:Q5"/>
    <mergeCell ref="R3:R5"/>
    <mergeCell ref="O51:O53"/>
    <mergeCell ref="P51:P53"/>
    <mergeCell ref="Q51:Q53"/>
    <mergeCell ref="R51:R53"/>
  </mergeCells>
  <printOptions/>
  <pageMargins left="0.5118110236220472" right="0.5118110236220472" top="0.5511811023622047" bottom="0.3937007874015748" header="0.2755905511811024" footer="0.1968503937007874"/>
  <pageSetup firstPageNumber="164" useFirstPageNumber="1" horizontalDpi="300" verticalDpi="3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91"/>
  <sheetViews>
    <sheetView showGridLines="0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8" customHeight="1"/>
  <cols>
    <col min="1" max="1" width="2.59765625" style="66" customWidth="1"/>
    <col min="2" max="2" width="6.69921875" style="66" customWidth="1"/>
    <col min="3" max="3" width="11.19921875" style="171" customWidth="1"/>
    <col min="4" max="4" width="12" style="66" customWidth="1"/>
    <col min="5" max="9" width="10.69921875" style="66" customWidth="1"/>
    <col min="10" max="10" width="0.1015625" style="66" customWidth="1"/>
    <col min="11" max="15" width="10.69921875" style="66" customWidth="1"/>
    <col min="16" max="16" width="10.69921875" style="1" customWidth="1"/>
    <col min="17" max="19" width="10.69921875" style="66" customWidth="1"/>
    <col min="20" max="20" width="1.8984375" style="66" customWidth="1"/>
    <col min="21" max="16384" width="9" style="66" customWidth="1"/>
  </cols>
  <sheetData>
    <row r="1" spans="2:3" s="1" customFormat="1" ht="18" customHeight="1">
      <c r="B1" s="243" t="s">
        <v>331</v>
      </c>
      <c r="C1" s="172"/>
    </row>
    <row r="2" spans="2:16" s="1" customFormat="1" ht="18" customHeight="1" thickBot="1">
      <c r="B2" s="6"/>
      <c r="C2" s="24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9" s="1" customFormat="1" ht="18.75" customHeight="1">
      <c r="B3" s="7"/>
      <c r="C3" s="172"/>
      <c r="D3" s="199"/>
      <c r="E3" s="13"/>
      <c r="F3" s="11"/>
      <c r="G3" s="11"/>
      <c r="H3" s="199"/>
      <c r="I3" s="11"/>
      <c r="J3" s="11"/>
      <c r="K3" s="11"/>
      <c r="L3" s="199"/>
      <c r="M3" s="11"/>
      <c r="N3" s="11"/>
      <c r="O3" s="199"/>
      <c r="P3" s="571" t="s">
        <v>256</v>
      </c>
      <c r="Q3" s="572" t="s">
        <v>257</v>
      </c>
      <c r="R3" s="575" t="s">
        <v>258</v>
      </c>
      <c r="S3" s="578" t="s">
        <v>259</v>
      </c>
    </row>
    <row r="4" spans="2:19" s="1" customFormat="1" ht="24.75" customHeight="1">
      <c r="B4" s="15"/>
      <c r="C4" s="172"/>
      <c r="D4" s="16" t="s">
        <v>260</v>
      </c>
      <c r="E4" s="20" t="s">
        <v>113</v>
      </c>
      <c r="F4" s="202" t="s">
        <v>261</v>
      </c>
      <c r="G4" s="16" t="s">
        <v>112</v>
      </c>
      <c r="H4" s="16" t="s">
        <v>262</v>
      </c>
      <c r="I4" s="16" t="s">
        <v>263</v>
      </c>
      <c r="J4" s="581" t="s">
        <v>112</v>
      </c>
      <c r="K4" s="582"/>
      <c r="L4" s="16" t="s">
        <v>114</v>
      </c>
      <c r="M4" s="16" t="s">
        <v>264</v>
      </c>
      <c r="N4" s="16" t="s">
        <v>112</v>
      </c>
      <c r="O4" s="16" t="s">
        <v>124</v>
      </c>
      <c r="P4" s="543"/>
      <c r="Q4" s="573"/>
      <c r="R4" s="576"/>
      <c r="S4" s="579"/>
    </row>
    <row r="5" spans="2:19" s="1" customFormat="1" ht="18.75" customHeight="1">
      <c r="B5" s="21"/>
      <c r="C5" s="246"/>
      <c r="D5" s="22"/>
      <c r="E5" s="24"/>
      <c r="F5" s="22"/>
      <c r="G5" s="22"/>
      <c r="H5" s="22"/>
      <c r="I5" s="22"/>
      <c r="J5" s="583"/>
      <c r="K5" s="584"/>
      <c r="L5" s="22"/>
      <c r="M5" s="22"/>
      <c r="N5" s="22"/>
      <c r="O5" s="22"/>
      <c r="P5" s="544"/>
      <c r="Q5" s="574"/>
      <c r="R5" s="577"/>
      <c r="S5" s="580"/>
    </row>
    <row r="6" spans="2:19" s="1" customFormat="1" ht="22.5" customHeight="1">
      <c r="B6" s="206" t="s">
        <v>332</v>
      </c>
      <c r="C6" s="247" t="s">
        <v>266</v>
      </c>
      <c r="D6" s="208">
        <f aca="true" t="shared" si="0" ref="D6:D19">E6+H6+L6+O6+P6</f>
        <v>48406</v>
      </c>
      <c r="E6" s="209">
        <f aca="true" t="shared" si="1" ref="E6:E35">F6+G6</f>
        <v>1783</v>
      </c>
      <c r="F6" s="208">
        <v>1369</v>
      </c>
      <c r="G6" s="208">
        <v>414</v>
      </c>
      <c r="H6" s="208">
        <f aca="true" t="shared" si="2" ref="H6:H16">I6+J6</f>
        <v>567</v>
      </c>
      <c r="I6" s="208">
        <v>188</v>
      </c>
      <c r="J6" s="585">
        <v>379</v>
      </c>
      <c r="K6" s="586"/>
      <c r="L6" s="208">
        <f aca="true" t="shared" si="3" ref="L6:L12">M6+N6</f>
        <v>3440</v>
      </c>
      <c r="M6" s="208">
        <v>1221</v>
      </c>
      <c r="N6" s="208">
        <v>2219</v>
      </c>
      <c r="O6" s="208">
        <v>145</v>
      </c>
      <c r="P6" s="208">
        <v>42471</v>
      </c>
      <c r="Q6" s="248" t="s">
        <v>333</v>
      </c>
      <c r="R6" s="249" t="s">
        <v>334</v>
      </c>
      <c r="S6" s="250" t="s">
        <v>335</v>
      </c>
    </row>
    <row r="7" spans="2:19" s="1" customFormat="1" ht="22.5" customHeight="1">
      <c r="B7" s="213" t="s">
        <v>23</v>
      </c>
      <c r="C7" s="251" t="s">
        <v>269</v>
      </c>
      <c r="D7" s="208">
        <f t="shared" si="0"/>
        <v>77275</v>
      </c>
      <c r="E7" s="209">
        <f t="shared" si="1"/>
        <v>2505</v>
      </c>
      <c r="F7" s="208">
        <v>1808</v>
      </c>
      <c r="G7" s="208">
        <v>697</v>
      </c>
      <c r="H7" s="208">
        <f t="shared" si="2"/>
        <v>535</v>
      </c>
      <c r="I7" s="208">
        <v>411</v>
      </c>
      <c r="J7" s="587">
        <v>124</v>
      </c>
      <c r="K7" s="588"/>
      <c r="L7" s="208">
        <f t="shared" si="3"/>
        <v>4909</v>
      </c>
      <c r="M7" s="208">
        <v>1737</v>
      </c>
      <c r="N7" s="208">
        <v>3172</v>
      </c>
      <c r="O7" s="208">
        <v>135</v>
      </c>
      <c r="P7" s="208">
        <v>69191</v>
      </c>
      <c r="Q7" s="248" t="s">
        <v>267</v>
      </c>
      <c r="R7" s="248" t="s">
        <v>267</v>
      </c>
      <c r="S7" s="252" t="s">
        <v>336</v>
      </c>
    </row>
    <row r="8" spans="2:19" s="1" customFormat="1" ht="22.5" customHeight="1">
      <c r="B8" s="213" t="s">
        <v>28</v>
      </c>
      <c r="C8" s="251" t="s">
        <v>272</v>
      </c>
      <c r="D8" s="208">
        <f t="shared" si="0"/>
        <v>108633</v>
      </c>
      <c r="E8" s="209">
        <f t="shared" si="1"/>
        <v>3301</v>
      </c>
      <c r="F8" s="208">
        <v>2877</v>
      </c>
      <c r="G8" s="208">
        <v>424</v>
      </c>
      <c r="H8" s="208">
        <f t="shared" si="2"/>
        <v>628</v>
      </c>
      <c r="I8" s="208">
        <v>114</v>
      </c>
      <c r="J8" s="587">
        <v>514</v>
      </c>
      <c r="K8" s="588"/>
      <c r="L8" s="208">
        <f t="shared" si="3"/>
        <v>2461</v>
      </c>
      <c r="M8" s="208">
        <v>1023</v>
      </c>
      <c r="N8" s="208">
        <v>1438</v>
      </c>
      <c r="O8" s="208">
        <v>98</v>
      </c>
      <c r="P8" s="208">
        <v>102145</v>
      </c>
      <c r="Q8" s="248" t="s">
        <v>267</v>
      </c>
      <c r="R8" s="248" t="s">
        <v>336</v>
      </c>
      <c r="S8" s="252" t="s">
        <v>334</v>
      </c>
    </row>
    <row r="9" spans="2:19" s="1" customFormat="1" ht="22.5" customHeight="1">
      <c r="B9" s="213" t="s">
        <v>33</v>
      </c>
      <c r="C9" s="251" t="s">
        <v>274</v>
      </c>
      <c r="D9" s="208">
        <f t="shared" si="0"/>
        <v>132895</v>
      </c>
      <c r="E9" s="209">
        <f t="shared" si="1"/>
        <v>5432</v>
      </c>
      <c r="F9" s="208">
        <v>4840</v>
      </c>
      <c r="G9" s="208">
        <v>592</v>
      </c>
      <c r="H9" s="208">
        <f t="shared" si="2"/>
        <v>220</v>
      </c>
      <c r="I9" s="208">
        <v>36</v>
      </c>
      <c r="J9" s="587">
        <v>184</v>
      </c>
      <c r="K9" s="588"/>
      <c r="L9" s="208">
        <f t="shared" si="3"/>
        <v>2085</v>
      </c>
      <c r="M9" s="208">
        <v>687</v>
      </c>
      <c r="N9" s="208">
        <v>1398</v>
      </c>
      <c r="O9" s="208">
        <v>85</v>
      </c>
      <c r="P9" s="208">
        <v>125073</v>
      </c>
      <c r="Q9" s="248" t="s">
        <v>336</v>
      </c>
      <c r="R9" s="248" t="s">
        <v>267</v>
      </c>
      <c r="S9" s="252" t="s">
        <v>267</v>
      </c>
    </row>
    <row r="10" spans="2:19" s="1" customFormat="1" ht="22.5" customHeight="1">
      <c r="B10" s="213" t="s">
        <v>38</v>
      </c>
      <c r="C10" s="251" t="s">
        <v>337</v>
      </c>
      <c r="D10" s="208">
        <f t="shared" si="0"/>
        <v>144957</v>
      </c>
      <c r="E10" s="209">
        <f t="shared" si="1"/>
        <v>5635</v>
      </c>
      <c r="F10" s="208">
        <v>4930</v>
      </c>
      <c r="G10" s="208">
        <v>705</v>
      </c>
      <c r="H10" s="208">
        <f t="shared" si="2"/>
        <v>59</v>
      </c>
      <c r="I10" s="208">
        <v>24</v>
      </c>
      <c r="J10" s="587">
        <v>35</v>
      </c>
      <c r="K10" s="588"/>
      <c r="L10" s="208">
        <f t="shared" si="3"/>
        <v>1928</v>
      </c>
      <c r="M10" s="208">
        <v>811</v>
      </c>
      <c r="N10" s="208">
        <v>1117</v>
      </c>
      <c r="O10" s="208">
        <v>56</v>
      </c>
      <c r="P10" s="208">
        <v>137279</v>
      </c>
      <c r="Q10" s="248" t="s">
        <v>267</v>
      </c>
      <c r="R10" s="248" t="s">
        <v>267</v>
      </c>
      <c r="S10" s="252" t="s">
        <v>336</v>
      </c>
    </row>
    <row r="11" spans="2:19" s="1" customFormat="1" ht="22.5" customHeight="1">
      <c r="B11" s="213" t="s">
        <v>43</v>
      </c>
      <c r="C11" s="251" t="s">
        <v>277</v>
      </c>
      <c r="D11" s="208">
        <f t="shared" si="0"/>
        <v>152420</v>
      </c>
      <c r="E11" s="209">
        <f t="shared" si="1"/>
        <v>5070</v>
      </c>
      <c r="F11" s="208">
        <v>4098</v>
      </c>
      <c r="G11" s="208">
        <v>972</v>
      </c>
      <c r="H11" s="208">
        <f t="shared" si="2"/>
        <v>31</v>
      </c>
      <c r="I11" s="208">
        <v>13</v>
      </c>
      <c r="J11" s="587">
        <v>18</v>
      </c>
      <c r="K11" s="588"/>
      <c r="L11" s="208">
        <f t="shared" si="3"/>
        <v>1604</v>
      </c>
      <c r="M11" s="208">
        <v>889</v>
      </c>
      <c r="N11" s="208">
        <v>715</v>
      </c>
      <c r="O11" s="208">
        <v>52</v>
      </c>
      <c r="P11" s="208">
        <v>145663</v>
      </c>
      <c r="Q11" s="248" t="s">
        <v>267</v>
      </c>
      <c r="R11" s="248" t="s">
        <v>333</v>
      </c>
      <c r="S11" s="252" t="s">
        <v>267</v>
      </c>
    </row>
    <row r="12" spans="2:19" s="1" customFormat="1" ht="22.5" customHeight="1">
      <c r="B12" s="213" t="s">
        <v>48</v>
      </c>
      <c r="C12" s="251" t="s">
        <v>279</v>
      </c>
      <c r="D12" s="208">
        <f t="shared" si="0"/>
        <v>168572</v>
      </c>
      <c r="E12" s="209">
        <f t="shared" si="1"/>
        <v>5519</v>
      </c>
      <c r="F12" s="208">
        <v>3396</v>
      </c>
      <c r="G12" s="208">
        <v>2123</v>
      </c>
      <c r="H12" s="208">
        <f t="shared" si="2"/>
        <v>22</v>
      </c>
      <c r="I12" s="208">
        <v>6</v>
      </c>
      <c r="J12" s="587">
        <v>16</v>
      </c>
      <c r="K12" s="588"/>
      <c r="L12" s="208">
        <f t="shared" si="3"/>
        <v>1471</v>
      </c>
      <c r="M12" s="208">
        <v>947</v>
      </c>
      <c r="N12" s="208">
        <v>524</v>
      </c>
      <c r="O12" s="208">
        <v>53</v>
      </c>
      <c r="P12" s="208">
        <v>161507</v>
      </c>
      <c r="Q12" s="248" t="s">
        <v>267</v>
      </c>
      <c r="R12" s="248" t="s">
        <v>334</v>
      </c>
      <c r="S12" s="252" t="s">
        <v>267</v>
      </c>
    </row>
    <row r="13" spans="2:19" s="1" customFormat="1" ht="22.5" customHeight="1" hidden="1">
      <c r="B13" s="213" t="s">
        <v>52</v>
      </c>
      <c r="C13" s="172"/>
      <c r="D13" s="208">
        <f t="shared" si="0"/>
        <v>185878</v>
      </c>
      <c r="E13" s="209">
        <f t="shared" si="1"/>
        <v>6201</v>
      </c>
      <c r="F13" s="208">
        <v>4689</v>
      </c>
      <c r="G13" s="208">
        <v>1512</v>
      </c>
      <c r="H13" s="208">
        <f t="shared" si="2"/>
        <v>16</v>
      </c>
      <c r="I13" s="208">
        <v>5</v>
      </c>
      <c r="J13" s="587">
        <v>11</v>
      </c>
      <c r="K13" s="588"/>
      <c r="L13" s="208">
        <v>761</v>
      </c>
      <c r="M13" s="210" t="s">
        <v>15</v>
      </c>
      <c r="N13" s="208">
        <v>761</v>
      </c>
      <c r="O13" s="208">
        <v>32</v>
      </c>
      <c r="P13" s="208">
        <v>178868</v>
      </c>
      <c r="Q13" s="248" t="s">
        <v>335</v>
      </c>
      <c r="R13" s="248" t="s">
        <v>267</v>
      </c>
      <c r="S13" s="252" t="s">
        <v>267</v>
      </c>
    </row>
    <row r="14" spans="2:19" s="1" customFormat="1" ht="22.5" customHeight="1">
      <c r="B14" s="215" t="s">
        <v>281</v>
      </c>
      <c r="C14" s="251" t="s">
        <v>338</v>
      </c>
      <c r="D14" s="208">
        <f t="shared" si="0"/>
        <v>190402</v>
      </c>
      <c r="E14" s="209">
        <f t="shared" si="1"/>
        <v>6007</v>
      </c>
      <c r="F14" s="208">
        <v>4602</v>
      </c>
      <c r="G14" s="208">
        <v>1405</v>
      </c>
      <c r="H14" s="208">
        <f t="shared" si="2"/>
        <v>12</v>
      </c>
      <c r="I14" s="208">
        <v>7</v>
      </c>
      <c r="J14" s="587">
        <v>5</v>
      </c>
      <c r="K14" s="588"/>
      <c r="L14" s="208">
        <v>815</v>
      </c>
      <c r="M14" s="210" t="s">
        <v>15</v>
      </c>
      <c r="N14" s="208">
        <v>815</v>
      </c>
      <c r="O14" s="208">
        <v>40</v>
      </c>
      <c r="P14" s="208">
        <v>183528</v>
      </c>
      <c r="Q14" s="248" t="s">
        <v>339</v>
      </c>
      <c r="R14" s="248" t="s">
        <v>335</v>
      </c>
      <c r="S14" s="252" t="s">
        <v>336</v>
      </c>
    </row>
    <row r="15" spans="2:19" s="1" customFormat="1" ht="22.5" customHeight="1" hidden="1">
      <c r="B15" s="213" t="s">
        <v>54</v>
      </c>
      <c r="C15" s="172"/>
      <c r="D15" s="208">
        <f t="shared" si="0"/>
        <v>194249</v>
      </c>
      <c r="E15" s="209">
        <f t="shared" si="1"/>
        <v>6267</v>
      </c>
      <c r="F15" s="208">
        <v>4858</v>
      </c>
      <c r="G15" s="208">
        <v>1409</v>
      </c>
      <c r="H15" s="208">
        <f t="shared" si="2"/>
        <v>7</v>
      </c>
      <c r="I15" s="208">
        <v>6</v>
      </c>
      <c r="J15" s="587">
        <v>1</v>
      </c>
      <c r="K15" s="588"/>
      <c r="L15" s="208">
        <v>778</v>
      </c>
      <c r="M15" s="210" t="s">
        <v>15</v>
      </c>
      <c r="N15" s="208">
        <v>778</v>
      </c>
      <c r="O15" s="208">
        <v>39</v>
      </c>
      <c r="P15" s="208">
        <v>187158</v>
      </c>
      <c r="Q15" s="248" t="s">
        <v>267</v>
      </c>
      <c r="R15" s="248" t="s">
        <v>267</v>
      </c>
      <c r="S15" s="252" t="s">
        <v>267</v>
      </c>
    </row>
    <row r="16" spans="2:19" s="1" customFormat="1" ht="22.5" customHeight="1" hidden="1">
      <c r="B16" s="213" t="s">
        <v>55</v>
      </c>
      <c r="C16" s="172"/>
      <c r="D16" s="208">
        <f t="shared" si="0"/>
        <v>200359</v>
      </c>
      <c r="E16" s="209">
        <f t="shared" si="1"/>
        <v>6329</v>
      </c>
      <c r="F16" s="208">
        <v>4838</v>
      </c>
      <c r="G16" s="208">
        <v>1491</v>
      </c>
      <c r="H16" s="208">
        <f t="shared" si="2"/>
        <v>8</v>
      </c>
      <c r="I16" s="208">
        <v>3</v>
      </c>
      <c r="J16" s="587">
        <v>5</v>
      </c>
      <c r="K16" s="588"/>
      <c r="L16" s="208">
        <v>932</v>
      </c>
      <c r="M16" s="210" t="s">
        <v>15</v>
      </c>
      <c r="N16" s="208">
        <v>932</v>
      </c>
      <c r="O16" s="208">
        <v>47</v>
      </c>
      <c r="P16" s="208">
        <v>193043</v>
      </c>
      <c r="Q16" s="248" t="s">
        <v>267</v>
      </c>
      <c r="R16" s="248" t="s">
        <v>267</v>
      </c>
      <c r="S16" s="252" t="s">
        <v>267</v>
      </c>
    </row>
    <row r="17" spans="2:19" s="1" customFormat="1" ht="22.5" customHeight="1" hidden="1">
      <c r="B17" s="213" t="s">
        <v>56</v>
      </c>
      <c r="C17" s="172"/>
      <c r="D17" s="208">
        <f t="shared" si="0"/>
        <v>206231</v>
      </c>
      <c r="E17" s="209">
        <f t="shared" si="1"/>
        <v>5941</v>
      </c>
      <c r="F17" s="208">
        <v>4546</v>
      </c>
      <c r="G17" s="208">
        <v>1395</v>
      </c>
      <c r="H17" s="208">
        <v>11</v>
      </c>
      <c r="I17" s="210" t="s">
        <v>15</v>
      </c>
      <c r="J17" s="587">
        <v>11</v>
      </c>
      <c r="K17" s="589"/>
      <c r="L17" s="208">
        <v>883</v>
      </c>
      <c r="M17" s="210" t="s">
        <v>15</v>
      </c>
      <c r="N17" s="208">
        <v>883</v>
      </c>
      <c r="O17" s="208">
        <v>53</v>
      </c>
      <c r="P17" s="208">
        <v>199343</v>
      </c>
      <c r="Q17" s="248" t="s">
        <v>335</v>
      </c>
      <c r="R17" s="248" t="s">
        <v>267</v>
      </c>
      <c r="S17" s="252" t="s">
        <v>267</v>
      </c>
    </row>
    <row r="18" spans="2:19" s="1" customFormat="1" ht="22.5" customHeight="1" hidden="1">
      <c r="B18" s="216" t="s">
        <v>57</v>
      </c>
      <c r="C18" s="172"/>
      <c r="D18" s="208">
        <f t="shared" si="0"/>
        <v>208581</v>
      </c>
      <c r="E18" s="209">
        <f t="shared" si="1"/>
        <v>5624</v>
      </c>
      <c r="F18" s="208">
        <v>4189</v>
      </c>
      <c r="G18" s="208">
        <v>1435</v>
      </c>
      <c r="H18" s="208">
        <v>19</v>
      </c>
      <c r="I18" s="210" t="s">
        <v>15</v>
      </c>
      <c r="J18" s="587">
        <v>19</v>
      </c>
      <c r="K18" s="589"/>
      <c r="L18" s="208">
        <v>943</v>
      </c>
      <c r="M18" s="210" t="s">
        <v>15</v>
      </c>
      <c r="N18" s="208">
        <v>943</v>
      </c>
      <c r="O18" s="208">
        <v>56</v>
      </c>
      <c r="P18" s="208">
        <v>201939</v>
      </c>
      <c r="Q18" s="248" t="s">
        <v>267</v>
      </c>
      <c r="R18" s="248" t="s">
        <v>334</v>
      </c>
      <c r="S18" s="252" t="s">
        <v>336</v>
      </c>
    </row>
    <row r="19" spans="2:19" s="1" customFormat="1" ht="22.5" customHeight="1">
      <c r="B19" s="216" t="s">
        <v>58</v>
      </c>
      <c r="C19" s="251" t="s">
        <v>340</v>
      </c>
      <c r="D19" s="208">
        <f t="shared" si="0"/>
        <v>213594</v>
      </c>
      <c r="E19" s="209">
        <f t="shared" si="1"/>
        <v>5449</v>
      </c>
      <c r="F19" s="208">
        <v>4099</v>
      </c>
      <c r="G19" s="208">
        <v>1350</v>
      </c>
      <c r="H19" s="208">
        <v>9</v>
      </c>
      <c r="I19" s="210" t="s">
        <v>15</v>
      </c>
      <c r="J19" s="587">
        <v>9</v>
      </c>
      <c r="K19" s="589"/>
      <c r="L19" s="208">
        <v>695</v>
      </c>
      <c r="M19" s="210" t="s">
        <v>15</v>
      </c>
      <c r="N19" s="208">
        <v>695</v>
      </c>
      <c r="O19" s="208">
        <v>88</v>
      </c>
      <c r="P19" s="208">
        <v>207353</v>
      </c>
      <c r="Q19" s="248" t="s">
        <v>267</v>
      </c>
      <c r="R19" s="248" t="s">
        <v>336</v>
      </c>
      <c r="S19" s="252" t="s">
        <v>336</v>
      </c>
    </row>
    <row r="20" spans="2:19" s="6" customFormat="1" ht="22.5" customHeight="1">
      <c r="B20" s="216" t="s">
        <v>341</v>
      </c>
      <c r="C20" s="253" t="s">
        <v>286</v>
      </c>
      <c r="D20" s="208">
        <f aca="true" t="shared" si="4" ref="D20:D25">E20+H20+L20+P20</f>
        <v>224286</v>
      </c>
      <c r="E20" s="209">
        <f t="shared" si="1"/>
        <v>5583</v>
      </c>
      <c r="F20" s="208">
        <v>4443</v>
      </c>
      <c r="G20" s="208">
        <v>1140</v>
      </c>
      <c r="H20" s="208">
        <f aca="true" t="shared" si="5" ref="H20:H26">J20</f>
        <v>14</v>
      </c>
      <c r="I20" s="210" t="s">
        <v>342</v>
      </c>
      <c r="J20" s="587">
        <v>14</v>
      </c>
      <c r="K20" s="589"/>
      <c r="L20" s="208">
        <f aca="true" t="shared" si="6" ref="L20:L32">N20</f>
        <v>794</v>
      </c>
      <c r="M20" s="210" t="s">
        <v>15</v>
      </c>
      <c r="N20" s="208">
        <v>794</v>
      </c>
      <c r="O20" s="210" t="s">
        <v>267</v>
      </c>
      <c r="P20" s="208">
        <v>217895</v>
      </c>
      <c r="Q20" s="248" t="s">
        <v>267</v>
      </c>
      <c r="R20" s="248" t="s">
        <v>267</v>
      </c>
      <c r="S20" s="252" t="s">
        <v>339</v>
      </c>
    </row>
    <row r="21" spans="2:19" s="6" customFormat="1" ht="22.5" customHeight="1">
      <c r="B21" s="216" t="s">
        <v>343</v>
      </c>
      <c r="C21" s="253" t="s">
        <v>289</v>
      </c>
      <c r="D21" s="208">
        <f t="shared" si="4"/>
        <v>230456</v>
      </c>
      <c r="E21" s="209">
        <f t="shared" si="1"/>
        <v>6257</v>
      </c>
      <c r="F21" s="208">
        <v>5032</v>
      </c>
      <c r="G21" s="208">
        <v>1225</v>
      </c>
      <c r="H21" s="208">
        <f t="shared" si="5"/>
        <v>8</v>
      </c>
      <c r="I21" s="210" t="s">
        <v>334</v>
      </c>
      <c r="J21" s="587">
        <v>8</v>
      </c>
      <c r="K21" s="589"/>
      <c r="L21" s="208">
        <f t="shared" si="6"/>
        <v>779</v>
      </c>
      <c r="M21" s="210" t="s">
        <v>15</v>
      </c>
      <c r="N21" s="208">
        <v>779</v>
      </c>
      <c r="O21" s="210" t="s">
        <v>267</v>
      </c>
      <c r="P21" s="208">
        <v>223412</v>
      </c>
      <c r="Q21" s="248" t="s">
        <v>267</v>
      </c>
      <c r="R21" s="248" t="s">
        <v>267</v>
      </c>
      <c r="S21" s="252" t="s">
        <v>334</v>
      </c>
    </row>
    <row r="22" spans="2:19" s="6" customFormat="1" ht="22.5" customHeight="1">
      <c r="B22" s="216" t="s">
        <v>344</v>
      </c>
      <c r="C22" s="253" t="s">
        <v>206</v>
      </c>
      <c r="D22" s="208">
        <f t="shared" si="4"/>
        <v>237269</v>
      </c>
      <c r="E22" s="209">
        <f t="shared" si="1"/>
        <v>6534</v>
      </c>
      <c r="F22" s="208">
        <v>5214</v>
      </c>
      <c r="G22" s="208">
        <v>1320</v>
      </c>
      <c r="H22" s="208">
        <f t="shared" si="5"/>
        <v>5</v>
      </c>
      <c r="I22" s="210" t="s">
        <v>267</v>
      </c>
      <c r="J22" s="587">
        <v>5</v>
      </c>
      <c r="K22" s="589"/>
      <c r="L22" s="208">
        <f t="shared" si="6"/>
        <v>802</v>
      </c>
      <c r="M22" s="210" t="s">
        <v>15</v>
      </c>
      <c r="N22" s="208">
        <v>802</v>
      </c>
      <c r="O22" s="210" t="s">
        <v>267</v>
      </c>
      <c r="P22" s="208">
        <v>229928</v>
      </c>
      <c r="Q22" s="248" t="s">
        <v>267</v>
      </c>
      <c r="R22" s="248" t="s">
        <v>267</v>
      </c>
      <c r="S22" s="252" t="s">
        <v>291</v>
      </c>
    </row>
    <row r="23" spans="2:19" s="6" customFormat="1" ht="22.5" customHeight="1">
      <c r="B23" s="216" t="s">
        <v>345</v>
      </c>
      <c r="C23" s="253" t="s">
        <v>207</v>
      </c>
      <c r="D23" s="208">
        <f t="shared" si="4"/>
        <v>239310</v>
      </c>
      <c r="E23" s="209">
        <f t="shared" si="1"/>
        <v>6791</v>
      </c>
      <c r="F23" s="208">
        <v>5569</v>
      </c>
      <c r="G23" s="208">
        <v>1222</v>
      </c>
      <c r="H23" s="208">
        <f t="shared" si="5"/>
        <v>2</v>
      </c>
      <c r="I23" s="210" t="s">
        <v>267</v>
      </c>
      <c r="J23" s="587">
        <v>2</v>
      </c>
      <c r="K23" s="589"/>
      <c r="L23" s="208">
        <f t="shared" si="6"/>
        <v>805</v>
      </c>
      <c r="M23" s="210" t="s">
        <v>15</v>
      </c>
      <c r="N23" s="208">
        <v>805</v>
      </c>
      <c r="O23" s="210" t="s">
        <v>267</v>
      </c>
      <c r="P23" s="208">
        <v>231712</v>
      </c>
      <c r="Q23" s="248" t="s">
        <v>333</v>
      </c>
      <c r="R23" s="248" t="s">
        <v>267</v>
      </c>
      <c r="S23" s="252" t="s">
        <v>291</v>
      </c>
    </row>
    <row r="24" spans="2:19" s="6" customFormat="1" ht="22.5" customHeight="1">
      <c r="B24" s="216" t="s">
        <v>346</v>
      </c>
      <c r="C24" s="253" t="s">
        <v>208</v>
      </c>
      <c r="D24" s="208">
        <f t="shared" si="4"/>
        <v>249930</v>
      </c>
      <c r="E24" s="209">
        <f t="shared" si="1"/>
        <v>6962</v>
      </c>
      <c r="F24" s="208">
        <v>6155</v>
      </c>
      <c r="G24" s="208">
        <v>807</v>
      </c>
      <c r="H24" s="208">
        <f t="shared" si="5"/>
        <v>1</v>
      </c>
      <c r="I24" s="210" t="s">
        <v>267</v>
      </c>
      <c r="J24" s="587">
        <v>1</v>
      </c>
      <c r="K24" s="589"/>
      <c r="L24" s="208">
        <f t="shared" si="6"/>
        <v>696</v>
      </c>
      <c r="M24" s="210" t="s">
        <v>15</v>
      </c>
      <c r="N24" s="208">
        <v>696</v>
      </c>
      <c r="O24" s="210" t="s">
        <v>267</v>
      </c>
      <c r="P24" s="208">
        <f>2501+50431+189339</f>
        <v>242271</v>
      </c>
      <c r="Q24" s="248" t="s">
        <v>334</v>
      </c>
      <c r="R24" s="248" t="s">
        <v>267</v>
      </c>
      <c r="S24" s="252" t="s">
        <v>291</v>
      </c>
    </row>
    <row r="25" spans="2:19" s="6" customFormat="1" ht="22.5" customHeight="1">
      <c r="B25" s="216" t="s">
        <v>347</v>
      </c>
      <c r="C25" s="253" t="s">
        <v>209</v>
      </c>
      <c r="D25" s="208">
        <f t="shared" si="4"/>
        <v>255897</v>
      </c>
      <c r="E25" s="209">
        <f t="shared" si="1"/>
        <v>7321</v>
      </c>
      <c r="F25" s="208">
        <v>6537</v>
      </c>
      <c r="G25" s="208">
        <v>784</v>
      </c>
      <c r="H25" s="208">
        <f t="shared" si="5"/>
        <v>2</v>
      </c>
      <c r="I25" s="210" t="s">
        <v>267</v>
      </c>
      <c r="J25" s="587">
        <v>2</v>
      </c>
      <c r="K25" s="589"/>
      <c r="L25" s="208">
        <f t="shared" si="6"/>
        <v>670</v>
      </c>
      <c r="M25" s="210" t="s">
        <v>15</v>
      </c>
      <c r="N25" s="208">
        <v>670</v>
      </c>
      <c r="O25" s="210" t="s">
        <v>339</v>
      </c>
      <c r="P25" s="208">
        <f>8547+166417+72940</f>
        <v>247904</v>
      </c>
      <c r="Q25" s="248" t="s">
        <v>267</v>
      </c>
      <c r="R25" s="248" t="s">
        <v>334</v>
      </c>
      <c r="S25" s="252" t="s">
        <v>291</v>
      </c>
    </row>
    <row r="26" spans="2:19" s="6" customFormat="1" ht="22.5" customHeight="1">
      <c r="B26" s="216" t="s">
        <v>348</v>
      </c>
      <c r="C26" s="253" t="s">
        <v>210</v>
      </c>
      <c r="D26" s="208">
        <f aca="true" t="shared" si="7" ref="D26:D34">E26+IF(H26="－",0,H26)+L26+Q26+R26</f>
        <v>256560</v>
      </c>
      <c r="E26" s="209">
        <f t="shared" si="1"/>
        <v>7477</v>
      </c>
      <c r="F26" s="208">
        <v>6784</v>
      </c>
      <c r="G26" s="208">
        <v>693</v>
      </c>
      <c r="H26" s="248" t="str">
        <f t="shared" si="5"/>
        <v>－</v>
      </c>
      <c r="I26" s="210" t="s">
        <v>267</v>
      </c>
      <c r="J26" s="590" t="s">
        <v>15</v>
      </c>
      <c r="K26" s="591"/>
      <c r="L26" s="208">
        <f t="shared" si="6"/>
        <v>730</v>
      </c>
      <c r="M26" s="248" t="s">
        <v>15</v>
      </c>
      <c r="N26" s="208">
        <v>730</v>
      </c>
      <c r="O26" s="210" t="s">
        <v>267</v>
      </c>
      <c r="P26" s="210" t="s">
        <v>267</v>
      </c>
      <c r="Q26" s="210">
        <v>12521</v>
      </c>
      <c r="R26" s="210">
        <v>235832</v>
      </c>
      <c r="S26" s="252" t="s">
        <v>349</v>
      </c>
    </row>
    <row r="27" spans="2:19" s="6" customFormat="1" ht="22.5" customHeight="1">
      <c r="B27" s="216" t="s">
        <v>350</v>
      </c>
      <c r="C27" s="253" t="s">
        <v>211</v>
      </c>
      <c r="D27" s="208">
        <f t="shared" si="7"/>
        <v>261701</v>
      </c>
      <c r="E27" s="209">
        <f t="shared" si="1"/>
        <v>7488</v>
      </c>
      <c r="F27" s="208">
        <v>6780</v>
      </c>
      <c r="G27" s="208">
        <v>708</v>
      </c>
      <c r="H27" s="248">
        <f>SUM(I27:J27)</f>
        <v>1</v>
      </c>
      <c r="I27" s="210" t="s">
        <v>267</v>
      </c>
      <c r="J27" s="590">
        <v>1</v>
      </c>
      <c r="K27" s="591"/>
      <c r="L27" s="208">
        <f t="shared" si="6"/>
        <v>632</v>
      </c>
      <c r="M27" s="248" t="s">
        <v>15</v>
      </c>
      <c r="N27" s="208">
        <v>632</v>
      </c>
      <c r="O27" s="210" t="s">
        <v>267</v>
      </c>
      <c r="P27" s="210" t="s">
        <v>267</v>
      </c>
      <c r="Q27" s="210">
        <v>12917</v>
      </c>
      <c r="R27" s="210">
        <v>240663</v>
      </c>
      <c r="S27" s="252" t="s">
        <v>351</v>
      </c>
    </row>
    <row r="28" spans="2:19" s="6" customFormat="1" ht="22.5" customHeight="1">
      <c r="B28" s="216" t="s">
        <v>352</v>
      </c>
      <c r="C28" s="253" t="s">
        <v>212</v>
      </c>
      <c r="D28" s="208">
        <f t="shared" si="7"/>
        <v>268631</v>
      </c>
      <c r="E28" s="209">
        <f t="shared" si="1"/>
        <v>7348</v>
      </c>
      <c r="F28" s="208">
        <v>6556</v>
      </c>
      <c r="G28" s="208">
        <v>792</v>
      </c>
      <c r="H28" s="248">
        <f>SUM(I28:J28)</f>
        <v>2</v>
      </c>
      <c r="I28" s="210" t="s">
        <v>339</v>
      </c>
      <c r="J28" s="590">
        <v>2</v>
      </c>
      <c r="K28" s="591"/>
      <c r="L28" s="208">
        <f t="shared" si="6"/>
        <v>475</v>
      </c>
      <c r="M28" s="248" t="s">
        <v>15</v>
      </c>
      <c r="N28" s="208">
        <v>475</v>
      </c>
      <c r="O28" s="210" t="s">
        <v>339</v>
      </c>
      <c r="P28" s="210" t="s">
        <v>339</v>
      </c>
      <c r="Q28" s="210">
        <v>11624</v>
      </c>
      <c r="R28" s="210">
        <v>249182</v>
      </c>
      <c r="S28" s="214">
        <v>2566</v>
      </c>
    </row>
    <row r="29" spans="2:19" s="6" customFormat="1" ht="22.5" customHeight="1">
      <c r="B29" s="216" t="s">
        <v>353</v>
      </c>
      <c r="C29" s="253" t="s">
        <v>213</v>
      </c>
      <c r="D29" s="208">
        <f t="shared" si="7"/>
        <v>269060</v>
      </c>
      <c r="E29" s="209">
        <f t="shared" si="1"/>
        <v>7603</v>
      </c>
      <c r="F29" s="208">
        <v>6694</v>
      </c>
      <c r="G29" s="208">
        <v>909</v>
      </c>
      <c r="H29" s="248" t="str">
        <f>J29</f>
        <v>－</v>
      </c>
      <c r="I29" s="210" t="s">
        <v>333</v>
      </c>
      <c r="J29" s="590" t="s">
        <v>15</v>
      </c>
      <c r="K29" s="591"/>
      <c r="L29" s="208">
        <f t="shared" si="6"/>
        <v>473</v>
      </c>
      <c r="M29" s="248" t="s">
        <v>15</v>
      </c>
      <c r="N29" s="208">
        <v>473</v>
      </c>
      <c r="O29" s="210" t="s">
        <v>334</v>
      </c>
      <c r="P29" s="210" t="s">
        <v>339</v>
      </c>
      <c r="Q29" s="210">
        <v>10437</v>
      </c>
      <c r="R29" s="210">
        <v>250547</v>
      </c>
      <c r="S29" s="214">
        <v>1868</v>
      </c>
    </row>
    <row r="30" spans="2:19" s="6" customFormat="1" ht="22.5" customHeight="1">
      <c r="B30" s="218" t="s">
        <v>354</v>
      </c>
      <c r="C30" s="253" t="s">
        <v>214</v>
      </c>
      <c r="D30" s="208">
        <f t="shared" si="7"/>
        <v>268401</v>
      </c>
      <c r="E30" s="209">
        <f t="shared" si="1"/>
        <v>7225</v>
      </c>
      <c r="F30" s="208">
        <v>6309</v>
      </c>
      <c r="G30" s="208">
        <v>916</v>
      </c>
      <c r="H30" s="248" t="str">
        <f>J30</f>
        <v>－</v>
      </c>
      <c r="I30" s="210" t="s">
        <v>267</v>
      </c>
      <c r="J30" s="590" t="s">
        <v>15</v>
      </c>
      <c r="K30" s="591"/>
      <c r="L30" s="208">
        <f t="shared" si="6"/>
        <v>446</v>
      </c>
      <c r="M30" s="248" t="s">
        <v>15</v>
      </c>
      <c r="N30" s="208">
        <v>446</v>
      </c>
      <c r="O30" s="210" t="s">
        <v>336</v>
      </c>
      <c r="P30" s="210" t="s">
        <v>267</v>
      </c>
      <c r="Q30" s="210">
        <v>10180</v>
      </c>
      <c r="R30" s="210">
        <v>250550</v>
      </c>
      <c r="S30" s="214">
        <v>1603</v>
      </c>
    </row>
    <row r="31" spans="2:19" s="6" customFormat="1" ht="22.5" customHeight="1">
      <c r="B31" s="218" t="s">
        <v>299</v>
      </c>
      <c r="C31" s="253" t="s">
        <v>215</v>
      </c>
      <c r="D31" s="208">
        <f>E31+IF(H31="－",0,H31)+L31+Q31+R31</f>
        <v>267221</v>
      </c>
      <c r="E31" s="209">
        <f t="shared" si="1"/>
        <v>7185</v>
      </c>
      <c r="F31" s="208">
        <v>6217</v>
      </c>
      <c r="G31" s="208">
        <v>968</v>
      </c>
      <c r="H31" s="248">
        <f>J31</f>
        <v>3</v>
      </c>
      <c r="I31" s="210" t="s">
        <v>267</v>
      </c>
      <c r="J31" s="590">
        <v>3</v>
      </c>
      <c r="K31" s="591"/>
      <c r="L31" s="208">
        <f>N31</f>
        <v>380</v>
      </c>
      <c r="M31" s="248" t="s">
        <v>339</v>
      </c>
      <c r="N31" s="208">
        <v>380</v>
      </c>
      <c r="O31" s="210" t="s">
        <v>336</v>
      </c>
      <c r="P31" s="210" t="s">
        <v>339</v>
      </c>
      <c r="Q31" s="210">
        <v>9847</v>
      </c>
      <c r="R31" s="210">
        <v>249806</v>
      </c>
      <c r="S31" s="214">
        <v>1570</v>
      </c>
    </row>
    <row r="32" spans="2:19" s="6" customFormat="1" ht="22.5" customHeight="1">
      <c r="B32" s="218" t="s">
        <v>355</v>
      </c>
      <c r="C32" s="253" t="s">
        <v>216</v>
      </c>
      <c r="D32" s="208">
        <f t="shared" si="7"/>
        <v>269860</v>
      </c>
      <c r="E32" s="209">
        <f t="shared" si="1"/>
        <v>7053</v>
      </c>
      <c r="F32" s="208">
        <v>5990</v>
      </c>
      <c r="G32" s="208">
        <v>1063</v>
      </c>
      <c r="H32" s="248" t="s">
        <v>356</v>
      </c>
      <c r="I32" s="210" t="s">
        <v>333</v>
      </c>
      <c r="J32" s="590" t="s">
        <v>357</v>
      </c>
      <c r="K32" s="591"/>
      <c r="L32" s="208">
        <f t="shared" si="6"/>
        <v>327</v>
      </c>
      <c r="M32" s="248" t="s">
        <v>267</v>
      </c>
      <c r="N32" s="208">
        <v>327</v>
      </c>
      <c r="O32" s="210" t="s">
        <v>267</v>
      </c>
      <c r="P32" s="210" t="s">
        <v>336</v>
      </c>
      <c r="Q32" s="210">
        <v>9522</v>
      </c>
      <c r="R32" s="210">
        <v>252958</v>
      </c>
      <c r="S32" s="214">
        <v>1381</v>
      </c>
    </row>
    <row r="33" spans="2:19" s="6" customFormat="1" ht="22.5" customHeight="1">
      <c r="B33" s="218" t="s">
        <v>358</v>
      </c>
      <c r="C33" s="253" t="s">
        <v>217</v>
      </c>
      <c r="D33" s="208">
        <f t="shared" si="7"/>
        <v>271302</v>
      </c>
      <c r="E33" s="209">
        <f t="shared" si="1"/>
        <v>7042</v>
      </c>
      <c r="F33" s="208">
        <v>5996</v>
      </c>
      <c r="G33" s="208">
        <v>1046</v>
      </c>
      <c r="H33" s="248" t="s">
        <v>359</v>
      </c>
      <c r="I33" s="210" t="s">
        <v>339</v>
      </c>
      <c r="J33" s="590" t="s">
        <v>360</v>
      </c>
      <c r="K33" s="591"/>
      <c r="L33" s="208">
        <v>266</v>
      </c>
      <c r="M33" s="248" t="s">
        <v>267</v>
      </c>
      <c r="N33" s="208">
        <v>266</v>
      </c>
      <c r="O33" s="210" t="s">
        <v>267</v>
      </c>
      <c r="P33" s="210" t="s">
        <v>339</v>
      </c>
      <c r="Q33" s="210">
        <v>9528</v>
      </c>
      <c r="R33" s="210">
        <v>254466</v>
      </c>
      <c r="S33" s="214">
        <v>1366</v>
      </c>
    </row>
    <row r="34" spans="2:19" s="6" customFormat="1" ht="22.5" customHeight="1">
      <c r="B34" s="218" t="s">
        <v>116</v>
      </c>
      <c r="C34" s="253" t="s">
        <v>218</v>
      </c>
      <c r="D34" s="208">
        <f t="shared" si="7"/>
        <v>274490</v>
      </c>
      <c r="E34" s="209">
        <f t="shared" si="1"/>
        <v>7213</v>
      </c>
      <c r="F34" s="208">
        <v>6261</v>
      </c>
      <c r="G34" s="208">
        <v>952</v>
      </c>
      <c r="H34" s="248">
        <v>1</v>
      </c>
      <c r="I34" s="210" t="s">
        <v>336</v>
      </c>
      <c r="J34" s="590">
        <v>1</v>
      </c>
      <c r="K34" s="591"/>
      <c r="L34" s="208">
        <v>239</v>
      </c>
      <c r="M34" s="248" t="s">
        <v>334</v>
      </c>
      <c r="N34" s="208">
        <v>239</v>
      </c>
      <c r="O34" s="210" t="s">
        <v>336</v>
      </c>
      <c r="P34" s="210" t="s">
        <v>336</v>
      </c>
      <c r="Q34" s="210">
        <v>9667</v>
      </c>
      <c r="R34" s="210">
        <v>257370</v>
      </c>
      <c r="S34" s="214">
        <v>1275</v>
      </c>
    </row>
    <row r="35" spans="2:19" s="6" customFormat="1" ht="22.5" customHeight="1">
      <c r="B35" s="218" t="s">
        <v>152</v>
      </c>
      <c r="C35" s="253" t="s">
        <v>219</v>
      </c>
      <c r="D35" s="208">
        <f>E35+IF(H35="－",0,H35)+L35+Q35+R35</f>
        <v>274841</v>
      </c>
      <c r="E35" s="209">
        <f t="shared" si="1"/>
        <v>7106</v>
      </c>
      <c r="F35" s="208">
        <v>6169</v>
      </c>
      <c r="G35" s="208">
        <v>937</v>
      </c>
      <c r="H35" s="248" t="s">
        <v>360</v>
      </c>
      <c r="I35" s="210" t="s">
        <v>334</v>
      </c>
      <c r="J35" s="590" t="s">
        <v>359</v>
      </c>
      <c r="K35" s="591"/>
      <c r="L35" s="208">
        <v>196</v>
      </c>
      <c r="M35" s="248" t="s">
        <v>267</v>
      </c>
      <c r="N35" s="208">
        <v>196</v>
      </c>
      <c r="O35" s="210" t="s">
        <v>336</v>
      </c>
      <c r="P35" s="210" t="s">
        <v>336</v>
      </c>
      <c r="Q35" s="210">
        <v>10142</v>
      </c>
      <c r="R35" s="210">
        <v>257397</v>
      </c>
      <c r="S35" s="214">
        <v>1175</v>
      </c>
    </row>
    <row r="36" spans="2:19" s="1" customFormat="1" ht="22.5" customHeight="1">
      <c r="B36" s="218" t="s">
        <v>304</v>
      </c>
      <c r="C36" s="253" t="s">
        <v>220</v>
      </c>
      <c r="D36" s="208">
        <f>E36+IF(H36="－",0,H36)+L36+Q36+R36</f>
        <v>277137</v>
      </c>
      <c r="E36" s="209">
        <f>F36+G36</f>
        <v>7061</v>
      </c>
      <c r="F36" s="208">
        <v>6158</v>
      </c>
      <c r="G36" s="208">
        <v>903</v>
      </c>
      <c r="H36" s="248" t="s">
        <v>297</v>
      </c>
      <c r="I36" s="210" t="s">
        <v>267</v>
      </c>
      <c r="J36" s="590" t="s">
        <v>356</v>
      </c>
      <c r="K36" s="591"/>
      <c r="L36" s="208">
        <v>191</v>
      </c>
      <c r="M36" s="248" t="s">
        <v>334</v>
      </c>
      <c r="N36" s="208">
        <v>191</v>
      </c>
      <c r="O36" s="210" t="s">
        <v>267</v>
      </c>
      <c r="P36" s="210" t="s">
        <v>336</v>
      </c>
      <c r="Q36" s="210">
        <v>10766</v>
      </c>
      <c r="R36" s="210">
        <v>259119</v>
      </c>
      <c r="S36" s="214">
        <v>1176</v>
      </c>
    </row>
    <row r="37" spans="2:19" s="1" customFormat="1" ht="22.5" customHeight="1">
      <c r="B37" s="218" t="s">
        <v>157</v>
      </c>
      <c r="C37" s="254" t="s">
        <v>361</v>
      </c>
      <c r="D37" s="208">
        <v>282366</v>
      </c>
      <c r="E37" s="209">
        <v>6936</v>
      </c>
      <c r="F37" s="208">
        <v>6094</v>
      </c>
      <c r="G37" s="208">
        <v>842</v>
      </c>
      <c r="H37" s="255" t="s">
        <v>356</v>
      </c>
      <c r="I37" s="210" t="s">
        <v>334</v>
      </c>
      <c r="J37" s="590" t="s">
        <v>356</v>
      </c>
      <c r="K37" s="591"/>
      <c r="L37" s="208">
        <v>220</v>
      </c>
      <c r="M37" s="255" t="s">
        <v>267</v>
      </c>
      <c r="N37" s="208">
        <v>220</v>
      </c>
      <c r="O37" s="210" t="s">
        <v>336</v>
      </c>
      <c r="P37" s="256" t="s">
        <v>339</v>
      </c>
      <c r="Q37" s="210">
        <v>11287</v>
      </c>
      <c r="R37" s="210">
        <v>263923</v>
      </c>
      <c r="S37" s="214">
        <v>982</v>
      </c>
    </row>
    <row r="38" spans="2:19" s="1" customFormat="1" ht="22.5" customHeight="1" thickBot="1">
      <c r="B38" s="257" t="s">
        <v>306</v>
      </c>
      <c r="C38" s="258" t="s">
        <v>362</v>
      </c>
      <c r="D38" s="259">
        <v>286469</v>
      </c>
      <c r="E38" s="260">
        <v>7086</v>
      </c>
      <c r="F38" s="259">
        <v>6198</v>
      </c>
      <c r="G38" s="259">
        <v>888</v>
      </c>
      <c r="H38" s="261" t="s">
        <v>356</v>
      </c>
      <c r="I38" s="262" t="s">
        <v>339</v>
      </c>
      <c r="J38" s="592" t="s">
        <v>356</v>
      </c>
      <c r="K38" s="593"/>
      <c r="L38" s="259">
        <v>169</v>
      </c>
      <c r="M38" s="261" t="s">
        <v>339</v>
      </c>
      <c r="N38" s="259">
        <v>169</v>
      </c>
      <c r="O38" s="262" t="s">
        <v>267</v>
      </c>
      <c r="P38" s="263" t="s">
        <v>334</v>
      </c>
      <c r="Q38" s="262">
        <v>11118</v>
      </c>
      <c r="R38" s="262">
        <v>268096</v>
      </c>
      <c r="S38" s="264">
        <v>851</v>
      </c>
    </row>
    <row r="39" spans="2:16" s="1" customFormat="1" ht="18" customHeight="1">
      <c r="B39" s="194" t="s">
        <v>363</v>
      </c>
      <c r="C39" s="166"/>
      <c r="D39" s="242"/>
      <c r="E39" s="242"/>
      <c r="F39" s="242"/>
      <c r="G39" s="242"/>
      <c r="H39" s="54"/>
      <c r="I39" s="54"/>
      <c r="J39" s="242"/>
      <c r="K39" s="242"/>
      <c r="L39" s="54"/>
      <c r="M39" s="242"/>
      <c r="N39" s="54"/>
      <c r="O39" s="242"/>
      <c r="P39" s="242"/>
    </row>
    <row r="40" spans="2:16" s="1" customFormat="1" ht="18" customHeight="1">
      <c r="B40" s="265" t="s">
        <v>364</v>
      </c>
      <c r="C40" s="166"/>
      <c r="D40" s="242"/>
      <c r="E40" s="242"/>
      <c r="F40" s="242"/>
      <c r="G40" s="242"/>
      <c r="H40" s="54"/>
      <c r="I40" s="54"/>
      <c r="J40" s="242"/>
      <c r="K40" s="242"/>
      <c r="L40" s="54"/>
      <c r="M40" s="242"/>
      <c r="N40" s="54"/>
      <c r="O40" s="242"/>
      <c r="P40" s="242"/>
    </row>
    <row r="41" spans="2:22" s="1" customFormat="1" ht="18" customHeight="1">
      <c r="B41" s="265" t="s">
        <v>365</v>
      </c>
      <c r="C41" s="166"/>
      <c r="D41" s="242"/>
      <c r="E41" s="242"/>
      <c r="F41" s="242"/>
      <c r="G41" s="242"/>
      <c r="H41" s="54"/>
      <c r="I41" s="54"/>
      <c r="J41" s="242"/>
      <c r="K41" s="242"/>
      <c r="L41" s="54"/>
      <c r="M41" s="242"/>
      <c r="N41" s="54"/>
      <c r="O41" s="242"/>
      <c r="P41" s="242"/>
      <c r="V41" s="6"/>
    </row>
    <row r="42" spans="2:16" s="1" customFormat="1" ht="18" customHeight="1">
      <c r="B42" s="265" t="s">
        <v>312</v>
      </c>
      <c r="C42" s="166"/>
      <c r="D42" s="242"/>
      <c r="E42" s="242"/>
      <c r="F42" s="242"/>
      <c r="G42" s="242"/>
      <c r="H42" s="54"/>
      <c r="I42" s="54"/>
      <c r="J42" s="242"/>
      <c r="K42" s="242"/>
      <c r="L42" s="54"/>
      <c r="M42" s="242"/>
      <c r="N42" s="54"/>
      <c r="O42" s="242"/>
      <c r="P42" s="242"/>
    </row>
    <row r="43" spans="2:15" s="1" customFormat="1" ht="19.5" customHeight="1">
      <c r="B43" s="194" t="s">
        <v>366</v>
      </c>
      <c r="C43" s="266"/>
      <c r="D43" s="234"/>
      <c r="E43" s="234"/>
      <c r="F43" s="234"/>
      <c r="G43" s="234"/>
      <c r="H43" s="235"/>
      <c r="I43" s="235"/>
      <c r="J43" s="234"/>
      <c r="K43" s="234"/>
      <c r="L43" s="235"/>
      <c r="M43" s="234"/>
      <c r="N43" s="235"/>
      <c r="O43" s="234"/>
    </row>
    <row r="44" spans="2:20" s="1" customFormat="1" ht="19.5" customHeight="1">
      <c r="B44" s="194" t="s">
        <v>367</v>
      </c>
      <c r="C44" s="266"/>
      <c r="D44" s="234"/>
      <c r="E44" s="234"/>
      <c r="F44" s="234"/>
      <c r="G44" s="234"/>
      <c r="H44" s="235"/>
      <c r="I44" s="235"/>
      <c r="J44" s="234"/>
      <c r="K44" s="234"/>
      <c r="L44" s="235"/>
      <c r="M44" s="234"/>
      <c r="N44" s="235"/>
      <c r="O44" s="234"/>
      <c r="R44" s="6"/>
      <c r="T44" s="6"/>
    </row>
    <row r="45" spans="2:3" s="1" customFormat="1" ht="18" customHeight="1">
      <c r="B45" s="238" t="s">
        <v>315</v>
      </c>
      <c r="C45" s="172"/>
    </row>
    <row r="46" spans="2:3" s="1" customFormat="1" ht="18" customHeight="1">
      <c r="B46" s="238"/>
      <c r="C46" s="172"/>
    </row>
    <row r="47" spans="2:3" s="1" customFormat="1" ht="7.5" customHeight="1">
      <c r="B47" s="35"/>
      <c r="C47" s="172"/>
    </row>
    <row r="48" spans="2:3" s="1" customFormat="1" ht="18" customHeight="1">
      <c r="B48" s="243" t="s">
        <v>368</v>
      </c>
      <c r="C48" s="172"/>
    </row>
    <row r="49" spans="2:16" s="1" customFormat="1" ht="18" customHeight="1" thickBot="1">
      <c r="B49" s="6"/>
      <c r="C49" s="267"/>
      <c r="D49" s="242"/>
      <c r="E49" s="242"/>
      <c r="F49" s="242"/>
      <c r="G49" s="242"/>
      <c r="H49" s="242"/>
      <c r="I49" s="242"/>
      <c r="J49" s="268"/>
      <c r="K49" s="268"/>
      <c r="L49" s="268"/>
      <c r="M49" s="268"/>
      <c r="N49" s="268"/>
      <c r="O49" s="268"/>
      <c r="P49" s="242"/>
    </row>
    <row r="50" spans="2:16" s="1" customFormat="1" ht="18.75" customHeight="1">
      <c r="B50" s="7"/>
      <c r="C50" s="269"/>
      <c r="D50" s="12"/>
      <c r="E50" s="199"/>
      <c r="F50" s="270"/>
      <c r="G50" s="199"/>
      <c r="H50" s="199"/>
      <c r="I50" s="271"/>
      <c r="J50" s="159"/>
      <c r="K50" s="37"/>
      <c r="L50" s="38"/>
      <c r="M50" s="38"/>
      <c r="N50" s="38"/>
      <c r="O50" s="38"/>
      <c r="P50" s="38"/>
    </row>
    <row r="51" spans="2:16" s="1" customFormat="1" ht="24.75" customHeight="1">
      <c r="B51" s="15"/>
      <c r="C51" s="272"/>
      <c r="D51" s="273" t="s">
        <v>260</v>
      </c>
      <c r="E51" s="202" t="s">
        <v>261</v>
      </c>
      <c r="F51" s="190" t="s">
        <v>263</v>
      </c>
      <c r="G51" s="16" t="s">
        <v>264</v>
      </c>
      <c r="H51" s="16" t="s">
        <v>369</v>
      </c>
      <c r="I51" s="40" t="s">
        <v>112</v>
      </c>
      <c r="J51" s="159"/>
      <c r="K51" s="37"/>
      <c r="L51" s="38"/>
      <c r="M51" s="38"/>
      <c r="N51" s="38"/>
      <c r="O51" s="38"/>
      <c r="P51" s="38"/>
    </row>
    <row r="52" spans="2:16" s="1" customFormat="1" ht="18.75" customHeight="1">
      <c r="B52" s="21"/>
      <c r="C52" s="274"/>
      <c r="D52" s="177"/>
      <c r="E52" s="22"/>
      <c r="F52" s="275"/>
      <c r="G52" s="22"/>
      <c r="H52" s="22"/>
      <c r="I52" s="41"/>
      <c r="J52" s="159"/>
      <c r="K52" s="37"/>
      <c r="L52" s="38"/>
      <c r="M52" s="38"/>
      <c r="N52" s="38"/>
      <c r="O52" s="38"/>
      <c r="P52" s="38"/>
    </row>
    <row r="53" spans="2:16" s="1" customFormat="1" ht="22.5" customHeight="1">
      <c r="B53" s="206" t="s">
        <v>370</v>
      </c>
      <c r="C53" s="247" t="s">
        <v>266</v>
      </c>
      <c r="D53" s="208">
        <f aca="true" t="shared" si="8" ref="D53:D77">SUM(E53:I53)</f>
        <v>3156410</v>
      </c>
      <c r="E53" s="276">
        <v>12704</v>
      </c>
      <c r="F53" s="210" t="s">
        <v>15</v>
      </c>
      <c r="G53" s="208">
        <v>24245</v>
      </c>
      <c r="H53" s="210" t="s">
        <v>94</v>
      </c>
      <c r="I53" s="277">
        <v>3119461</v>
      </c>
      <c r="J53" s="159"/>
      <c r="K53" s="242"/>
      <c r="L53" s="268"/>
      <c r="M53" s="268"/>
      <c r="N53" s="268"/>
      <c r="O53" s="268"/>
      <c r="P53" s="268"/>
    </row>
    <row r="54" spans="2:16" s="1" customFormat="1" ht="22.5" customHeight="1">
      <c r="B54" s="213" t="s">
        <v>23</v>
      </c>
      <c r="C54" s="251" t="s">
        <v>371</v>
      </c>
      <c r="D54" s="208">
        <f t="shared" si="8"/>
        <v>4580624</v>
      </c>
      <c r="E54" s="278">
        <v>9913</v>
      </c>
      <c r="F54" s="210" t="s">
        <v>15</v>
      </c>
      <c r="G54" s="208">
        <v>136883</v>
      </c>
      <c r="H54" s="210" t="s">
        <v>94</v>
      </c>
      <c r="I54" s="277">
        <v>4433828</v>
      </c>
      <c r="J54" s="159"/>
      <c r="K54" s="242"/>
      <c r="L54" s="268"/>
      <c r="M54" s="268"/>
      <c r="N54" s="268"/>
      <c r="O54" s="268"/>
      <c r="P54" s="268"/>
    </row>
    <row r="55" spans="2:16" s="1" customFormat="1" ht="22.5" customHeight="1">
      <c r="B55" s="213" t="s">
        <v>28</v>
      </c>
      <c r="C55" s="251" t="s">
        <v>372</v>
      </c>
      <c r="D55" s="208">
        <f t="shared" si="8"/>
        <v>5975955</v>
      </c>
      <c r="E55" s="278">
        <v>40005</v>
      </c>
      <c r="F55" s="210" t="s">
        <v>15</v>
      </c>
      <c r="G55" s="208">
        <v>94851</v>
      </c>
      <c r="H55" s="210" t="s">
        <v>94</v>
      </c>
      <c r="I55" s="277">
        <v>5841099</v>
      </c>
      <c r="J55" s="159"/>
      <c r="K55" s="242"/>
      <c r="L55" s="268"/>
      <c r="M55" s="268"/>
      <c r="N55" s="268"/>
      <c r="O55" s="268"/>
      <c r="P55" s="268"/>
    </row>
    <row r="56" spans="2:16" s="1" customFormat="1" ht="22.5" customHeight="1">
      <c r="B56" s="213" t="s">
        <v>33</v>
      </c>
      <c r="C56" s="251" t="s">
        <v>373</v>
      </c>
      <c r="D56" s="208">
        <f t="shared" si="8"/>
        <v>7171744</v>
      </c>
      <c r="E56" s="278">
        <v>88339</v>
      </c>
      <c r="F56" s="210" t="s">
        <v>15</v>
      </c>
      <c r="G56" s="208">
        <v>72920</v>
      </c>
      <c r="H56" s="210" t="s">
        <v>94</v>
      </c>
      <c r="I56" s="277">
        <v>7010485</v>
      </c>
      <c r="J56" s="159"/>
      <c r="K56" s="242"/>
      <c r="L56" s="268"/>
      <c r="M56" s="268"/>
      <c r="N56" s="268"/>
      <c r="O56" s="268"/>
      <c r="P56" s="268"/>
    </row>
    <row r="57" spans="2:16" s="1" customFormat="1" ht="22.5" customHeight="1">
      <c r="B57" s="213" t="s">
        <v>38</v>
      </c>
      <c r="C57" s="251" t="s">
        <v>275</v>
      </c>
      <c r="D57" s="208">
        <f t="shared" si="8"/>
        <v>8130606</v>
      </c>
      <c r="E57" s="278">
        <v>110360</v>
      </c>
      <c r="F57" s="210" t="s">
        <v>15</v>
      </c>
      <c r="G57" s="208">
        <v>61886</v>
      </c>
      <c r="H57" s="210" t="s">
        <v>94</v>
      </c>
      <c r="I57" s="277">
        <v>7958360</v>
      </c>
      <c r="J57" s="159"/>
      <c r="K57" s="242"/>
      <c r="L57" s="268"/>
      <c r="M57" s="268"/>
      <c r="N57" s="268"/>
      <c r="O57" s="268"/>
      <c r="P57" s="268"/>
    </row>
    <row r="58" spans="2:16" s="1" customFormat="1" ht="22.5" customHeight="1">
      <c r="B58" s="213" t="s">
        <v>43</v>
      </c>
      <c r="C58" s="251" t="s">
        <v>277</v>
      </c>
      <c r="D58" s="208">
        <f t="shared" si="8"/>
        <v>8603614</v>
      </c>
      <c r="E58" s="278">
        <v>92901</v>
      </c>
      <c r="F58" s="210" t="s">
        <v>15</v>
      </c>
      <c r="G58" s="208">
        <v>40960</v>
      </c>
      <c r="H58" s="210" t="s">
        <v>94</v>
      </c>
      <c r="I58" s="277">
        <v>8469753</v>
      </c>
      <c r="J58" s="159"/>
      <c r="K58" s="242"/>
      <c r="L58" s="268"/>
      <c r="M58" s="268"/>
      <c r="N58" s="268"/>
      <c r="O58" s="268"/>
      <c r="P58" s="268"/>
    </row>
    <row r="59" spans="2:16" s="1" customFormat="1" ht="22.5" customHeight="1">
      <c r="B59" s="213" t="s">
        <v>48</v>
      </c>
      <c r="C59" s="251" t="s">
        <v>374</v>
      </c>
      <c r="D59" s="208">
        <f t="shared" si="8"/>
        <v>9836193</v>
      </c>
      <c r="E59" s="278">
        <v>139452</v>
      </c>
      <c r="F59" s="210" t="s">
        <v>15</v>
      </c>
      <c r="G59" s="208">
        <v>23383</v>
      </c>
      <c r="H59" s="208">
        <v>238</v>
      </c>
      <c r="I59" s="277">
        <v>9673120</v>
      </c>
      <c r="J59" s="159"/>
      <c r="K59" s="242"/>
      <c r="L59" s="268"/>
      <c r="M59" s="268"/>
      <c r="N59" s="268"/>
      <c r="O59" s="268"/>
      <c r="P59" s="268"/>
    </row>
    <row r="60" spans="2:19" s="1" customFormat="1" ht="22.5" customHeight="1">
      <c r="B60" s="215" t="s">
        <v>281</v>
      </c>
      <c r="C60" s="251" t="s">
        <v>375</v>
      </c>
      <c r="D60" s="208">
        <f>SUM(E60:I60)</f>
        <v>11149513</v>
      </c>
      <c r="E60" s="278">
        <v>209741</v>
      </c>
      <c r="F60" s="210" t="s">
        <v>15</v>
      </c>
      <c r="G60" s="210" t="s">
        <v>15</v>
      </c>
      <c r="H60" s="208">
        <v>233</v>
      </c>
      <c r="I60" s="277">
        <v>10939539</v>
      </c>
      <c r="J60" s="159"/>
      <c r="K60" s="242"/>
      <c r="L60" s="268"/>
      <c r="M60" s="268"/>
      <c r="N60" s="268"/>
      <c r="O60" s="268"/>
      <c r="P60" s="268"/>
      <c r="Q60" s="6"/>
      <c r="R60" s="6"/>
      <c r="S60" s="6"/>
    </row>
    <row r="61" spans="2:16" s="1" customFormat="1" ht="22.5" customHeight="1">
      <c r="B61" s="216" t="s">
        <v>376</v>
      </c>
      <c r="C61" s="251" t="s">
        <v>377</v>
      </c>
      <c r="D61" s="208">
        <f t="shared" si="8"/>
        <v>11838958</v>
      </c>
      <c r="E61" s="278">
        <v>258589</v>
      </c>
      <c r="F61" s="210" t="s">
        <v>15</v>
      </c>
      <c r="G61" s="210" t="s">
        <v>15</v>
      </c>
      <c r="H61" s="208">
        <v>560</v>
      </c>
      <c r="I61" s="277">
        <v>11579809</v>
      </c>
      <c r="J61" s="159"/>
      <c r="K61" s="279"/>
      <c r="L61" s="279"/>
      <c r="M61" s="279"/>
      <c r="N61" s="279"/>
      <c r="O61" s="279"/>
      <c r="P61" s="279"/>
    </row>
    <row r="62" spans="2:11" s="6" customFormat="1" ht="22.5" customHeight="1">
      <c r="B62" s="216" t="s">
        <v>378</v>
      </c>
      <c r="C62" s="253" t="s">
        <v>379</v>
      </c>
      <c r="D62" s="208">
        <f t="shared" si="8"/>
        <v>11513395</v>
      </c>
      <c r="E62" s="278">
        <v>304963</v>
      </c>
      <c r="F62" s="210" t="s">
        <v>15</v>
      </c>
      <c r="G62" s="210" t="s">
        <v>15</v>
      </c>
      <c r="H62" s="210" t="s">
        <v>333</v>
      </c>
      <c r="I62" s="277">
        <v>11208432</v>
      </c>
      <c r="J62" s="159"/>
      <c r="K62" s="280"/>
    </row>
    <row r="63" spans="2:11" s="6" customFormat="1" ht="22.5" customHeight="1">
      <c r="B63" s="216" t="s">
        <v>380</v>
      </c>
      <c r="C63" s="253" t="s">
        <v>381</v>
      </c>
      <c r="D63" s="208">
        <f t="shared" si="8"/>
        <v>11633981</v>
      </c>
      <c r="E63" s="278">
        <v>319609</v>
      </c>
      <c r="F63" s="210" t="s">
        <v>339</v>
      </c>
      <c r="G63" s="210" t="s">
        <v>15</v>
      </c>
      <c r="H63" s="210" t="s">
        <v>339</v>
      </c>
      <c r="I63" s="277">
        <v>11314372</v>
      </c>
      <c r="J63" s="159"/>
      <c r="K63" s="280"/>
    </row>
    <row r="64" spans="2:11" s="6" customFormat="1" ht="22.5" customHeight="1">
      <c r="B64" s="216" t="s">
        <v>382</v>
      </c>
      <c r="C64" s="253" t="s">
        <v>206</v>
      </c>
      <c r="D64" s="208">
        <f t="shared" si="8"/>
        <v>11777108</v>
      </c>
      <c r="E64" s="278">
        <v>329078</v>
      </c>
      <c r="F64" s="210" t="s">
        <v>336</v>
      </c>
      <c r="G64" s="210" t="s">
        <v>15</v>
      </c>
      <c r="H64" s="210" t="s">
        <v>339</v>
      </c>
      <c r="I64" s="277">
        <v>11448030</v>
      </c>
      <c r="J64" s="159"/>
      <c r="K64" s="280"/>
    </row>
    <row r="65" spans="2:11" s="6" customFormat="1" ht="22.5" customHeight="1">
      <c r="B65" s="216" t="s">
        <v>383</v>
      </c>
      <c r="C65" s="253" t="s">
        <v>207</v>
      </c>
      <c r="D65" s="208">
        <f t="shared" si="8"/>
        <v>11570116</v>
      </c>
      <c r="E65" s="278">
        <v>345746</v>
      </c>
      <c r="F65" s="210" t="s">
        <v>334</v>
      </c>
      <c r="G65" s="210" t="s">
        <v>15</v>
      </c>
      <c r="H65" s="210" t="s">
        <v>267</v>
      </c>
      <c r="I65" s="277">
        <v>11224370</v>
      </c>
      <c r="J65" s="159"/>
      <c r="K65" s="280"/>
    </row>
    <row r="66" spans="2:11" s="6" customFormat="1" ht="22.5" customHeight="1">
      <c r="B66" s="216" t="s">
        <v>384</v>
      </c>
      <c r="C66" s="253" t="s">
        <v>208</v>
      </c>
      <c r="D66" s="208">
        <f t="shared" si="8"/>
        <v>11282176</v>
      </c>
      <c r="E66" s="278">
        <v>425887</v>
      </c>
      <c r="F66" s="210" t="s">
        <v>336</v>
      </c>
      <c r="G66" s="210" t="s">
        <v>15</v>
      </c>
      <c r="H66" s="210" t="s">
        <v>267</v>
      </c>
      <c r="I66" s="277">
        <v>10856289</v>
      </c>
      <c r="J66" s="159"/>
      <c r="K66" s="280"/>
    </row>
    <row r="67" spans="2:11" s="6" customFormat="1" ht="22.5" customHeight="1">
      <c r="B67" s="216" t="s">
        <v>385</v>
      </c>
      <c r="C67" s="253" t="s">
        <v>209</v>
      </c>
      <c r="D67" s="208">
        <f t="shared" si="8"/>
        <v>11013364</v>
      </c>
      <c r="E67" s="278">
        <v>433070</v>
      </c>
      <c r="F67" s="210" t="s">
        <v>336</v>
      </c>
      <c r="G67" s="210" t="s">
        <v>15</v>
      </c>
      <c r="H67" s="210" t="s">
        <v>339</v>
      </c>
      <c r="I67" s="277">
        <v>10580294</v>
      </c>
      <c r="J67" s="159"/>
      <c r="K67" s="280"/>
    </row>
    <row r="68" spans="2:11" s="6" customFormat="1" ht="22.5" customHeight="1">
      <c r="B68" s="216" t="s">
        <v>386</v>
      </c>
      <c r="C68" s="253" t="s">
        <v>210</v>
      </c>
      <c r="D68" s="208">
        <f t="shared" si="8"/>
        <v>10751036</v>
      </c>
      <c r="E68" s="278">
        <v>411839</v>
      </c>
      <c r="F68" s="210" t="s">
        <v>333</v>
      </c>
      <c r="G68" s="210" t="s">
        <v>15</v>
      </c>
      <c r="H68" s="210" t="s">
        <v>334</v>
      </c>
      <c r="I68" s="277">
        <v>10339197</v>
      </c>
      <c r="J68" s="242"/>
      <c r="K68" s="280"/>
    </row>
    <row r="69" spans="2:11" s="6" customFormat="1" ht="22.5" customHeight="1">
      <c r="B69" s="216" t="s">
        <v>387</v>
      </c>
      <c r="C69" s="253" t="s">
        <v>211</v>
      </c>
      <c r="D69" s="208">
        <f t="shared" si="8"/>
        <v>10586741</v>
      </c>
      <c r="E69" s="278">
        <v>408807</v>
      </c>
      <c r="F69" s="210" t="s">
        <v>336</v>
      </c>
      <c r="G69" s="210" t="s">
        <v>15</v>
      </c>
      <c r="H69" s="210" t="s">
        <v>339</v>
      </c>
      <c r="I69" s="277">
        <v>10177934</v>
      </c>
      <c r="J69" s="159"/>
      <c r="K69" s="280"/>
    </row>
    <row r="70" spans="2:11" s="6" customFormat="1" ht="22.5" customHeight="1">
      <c r="B70" s="216" t="s">
        <v>388</v>
      </c>
      <c r="C70" s="253" t="s">
        <v>212</v>
      </c>
      <c r="D70" s="208">
        <f t="shared" si="8"/>
        <v>10221404</v>
      </c>
      <c r="E70" s="278">
        <v>408220</v>
      </c>
      <c r="F70" s="210" t="s">
        <v>339</v>
      </c>
      <c r="G70" s="210" t="s">
        <v>15</v>
      </c>
      <c r="H70" s="210" t="s">
        <v>267</v>
      </c>
      <c r="I70" s="277">
        <v>9813184</v>
      </c>
      <c r="J70" s="159"/>
      <c r="K70" s="280"/>
    </row>
    <row r="71" spans="2:11" s="6" customFormat="1" ht="22.5" customHeight="1">
      <c r="B71" s="216" t="s">
        <v>389</v>
      </c>
      <c r="C71" s="253" t="s">
        <v>213</v>
      </c>
      <c r="D71" s="208">
        <f t="shared" si="8"/>
        <v>10090334</v>
      </c>
      <c r="E71" s="278">
        <v>414172</v>
      </c>
      <c r="F71" s="210" t="s">
        <v>339</v>
      </c>
      <c r="G71" s="210" t="s">
        <v>15</v>
      </c>
      <c r="H71" s="210" t="s">
        <v>336</v>
      </c>
      <c r="I71" s="277">
        <v>9676162</v>
      </c>
      <c r="J71" s="159"/>
      <c r="K71" s="280"/>
    </row>
    <row r="72" spans="2:11" s="6" customFormat="1" ht="22.5" customHeight="1">
      <c r="B72" s="218" t="s">
        <v>390</v>
      </c>
      <c r="C72" s="253" t="s">
        <v>214</v>
      </c>
      <c r="D72" s="208">
        <f t="shared" si="8"/>
        <v>9847860</v>
      </c>
      <c r="E72" s="278">
        <v>408693</v>
      </c>
      <c r="F72" s="210" t="s">
        <v>267</v>
      </c>
      <c r="G72" s="210" t="s">
        <v>15</v>
      </c>
      <c r="H72" s="210" t="s">
        <v>336</v>
      </c>
      <c r="I72" s="277">
        <v>9439167</v>
      </c>
      <c r="J72" s="159"/>
      <c r="K72" s="280"/>
    </row>
    <row r="73" spans="2:11" s="6" customFormat="1" ht="22.5" customHeight="1">
      <c r="B73" s="218" t="s">
        <v>391</v>
      </c>
      <c r="C73" s="253" t="s">
        <v>215</v>
      </c>
      <c r="D73" s="208">
        <f t="shared" si="8"/>
        <v>9696705</v>
      </c>
      <c r="E73" s="278">
        <v>412431</v>
      </c>
      <c r="F73" s="210" t="s">
        <v>333</v>
      </c>
      <c r="G73" s="210" t="s">
        <v>334</v>
      </c>
      <c r="H73" s="210" t="s">
        <v>334</v>
      </c>
      <c r="I73" s="277">
        <v>9284274</v>
      </c>
      <c r="J73" s="159"/>
      <c r="K73" s="280"/>
    </row>
    <row r="74" spans="2:11" s="6" customFormat="1" ht="22.5" customHeight="1">
      <c r="B74" s="218" t="s">
        <v>392</v>
      </c>
      <c r="C74" s="253" t="s">
        <v>216</v>
      </c>
      <c r="D74" s="208">
        <f>SUM(E74:I74)</f>
        <v>9604983</v>
      </c>
      <c r="E74" s="278">
        <v>415229</v>
      </c>
      <c r="F74" s="210" t="s">
        <v>267</v>
      </c>
      <c r="G74" s="210" t="s">
        <v>339</v>
      </c>
      <c r="H74" s="210" t="s">
        <v>267</v>
      </c>
      <c r="I74" s="277">
        <v>9189754</v>
      </c>
      <c r="J74" s="159"/>
      <c r="K74" s="280"/>
    </row>
    <row r="75" spans="2:11" s="6" customFormat="1" ht="22.5" customHeight="1">
      <c r="B75" s="218" t="s">
        <v>393</v>
      </c>
      <c r="C75" s="253" t="s">
        <v>217</v>
      </c>
      <c r="D75" s="208">
        <f t="shared" si="8"/>
        <v>9588825</v>
      </c>
      <c r="E75" s="278">
        <v>416901</v>
      </c>
      <c r="F75" s="210" t="s">
        <v>334</v>
      </c>
      <c r="G75" s="210" t="s">
        <v>339</v>
      </c>
      <c r="H75" s="210" t="s">
        <v>267</v>
      </c>
      <c r="I75" s="277">
        <v>9171924</v>
      </c>
      <c r="J75" s="159"/>
      <c r="K75" s="280"/>
    </row>
    <row r="76" spans="2:11" s="6" customFormat="1" ht="22.5" customHeight="1">
      <c r="B76" s="218" t="s">
        <v>394</v>
      </c>
      <c r="C76" s="253" t="s">
        <v>218</v>
      </c>
      <c r="D76" s="208">
        <f t="shared" si="8"/>
        <v>9611680</v>
      </c>
      <c r="E76" s="278">
        <v>414230</v>
      </c>
      <c r="F76" s="210" t="s">
        <v>267</v>
      </c>
      <c r="G76" s="210" t="s">
        <v>336</v>
      </c>
      <c r="H76" s="210" t="s">
        <v>336</v>
      </c>
      <c r="I76" s="277">
        <v>9197450</v>
      </c>
      <c r="J76" s="242"/>
      <c r="K76" s="280"/>
    </row>
    <row r="77" spans="2:11" s="6" customFormat="1" ht="22.5" customHeight="1">
      <c r="B77" s="218" t="s">
        <v>395</v>
      </c>
      <c r="C77" s="253" t="s">
        <v>219</v>
      </c>
      <c r="D77" s="208">
        <f t="shared" si="8"/>
        <v>9638290</v>
      </c>
      <c r="E77" s="278">
        <v>401073</v>
      </c>
      <c r="F77" s="210" t="s">
        <v>336</v>
      </c>
      <c r="G77" s="210" t="s">
        <v>334</v>
      </c>
      <c r="H77" s="210" t="s">
        <v>333</v>
      </c>
      <c r="I77" s="277">
        <v>9237217</v>
      </c>
      <c r="J77" s="242"/>
      <c r="K77" s="280"/>
    </row>
    <row r="78" spans="2:11" s="1" customFormat="1" ht="22.5" customHeight="1">
      <c r="B78" s="218" t="s">
        <v>396</v>
      </c>
      <c r="C78" s="253" t="s">
        <v>220</v>
      </c>
      <c r="D78" s="208">
        <v>9641257</v>
      </c>
      <c r="E78" s="278">
        <v>398869</v>
      </c>
      <c r="F78" s="281" t="s">
        <v>336</v>
      </c>
      <c r="G78" s="281" t="s">
        <v>336</v>
      </c>
      <c r="H78" s="281" t="s">
        <v>339</v>
      </c>
      <c r="I78" s="277">
        <v>9242388</v>
      </c>
      <c r="J78" s="159"/>
      <c r="K78" s="279"/>
    </row>
    <row r="79" spans="2:11" s="1" customFormat="1" ht="22.5" customHeight="1">
      <c r="B79" s="218" t="s">
        <v>397</v>
      </c>
      <c r="C79" s="254" t="s">
        <v>398</v>
      </c>
      <c r="D79" s="278">
        <v>9538139</v>
      </c>
      <c r="E79" s="278">
        <v>395079</v>
      </c>
      <c r="F79" s="281" t="s">
        <v>339</v>
      </c>
      <c r="G79" s="281" t="s">
        <v>267</v>
      </c>
      <c r="H79" s="281" t="s">
        <v>267</v>
      </c>
      <c r="I79" s="277">
        <v>9143060</v>
      </c>
      <c r="J79" s="159"/>
      <c r="K79" s="279"/>
    </row>
    <row r="80" spans="2:11" s="1" customFormat="1" ht="22.5" customHeight="1" thickBot="1">
      <c r="B80" s="257" t="s">
        <v>399</v>
      </c>
      <c r="C80" s="258" t="s">
        <v>400</v>
      </c>
      <c r="D80" s="282">
        <v>9266356</v>
      </c>
      <c r="E80" s="282">
        <v>398160</v>
      </c>
      <c r="F80" s="283" t="s">
        <v>334</v>
      </c>
      <c r="G80" s="283" t="s">
        <v>267</v>
      </c>
      <c r="H80" s="283" t="s">
        <v>336</v>
      </c>
      <c r="I80" s="284">
        <v>8868196</v>
      </c>
      <c r="J80" s="159"/>
      <c r="K80" s="279"/>
    </row>
    <row r="81" spans="2:16" s="1" customFormat="1" ht="18" customHeight="1">
      <c r="B81" s="194" t="s">
        <v>401</v>
      </c>
      <c r="C81" s="285"/>
      <c r="D81" s="242"/>
      <c r="E81" s="242"/>
      <c r="F81" s="242"/>
      <c r="G81" s="242"/>
      <c r="H81" s="54"/>
      <c r="I81" s="54"/>
      <c r="J81" s="242"/>
      <c r="K81" s="242"/>
      <c r="L81" s="54"/>
      <c r="M81" s="242"/>
      <c r="N81" s="54"/>
      <c r="O81" s="242"/>
      <c r="P81" s="242"/>
    </row>
    <row r="82" spans="2:16" s="1" customFormat="1" ht="18" customHeight="1">
      <c r="B82" s="265" t="s">
        <v>402</v>
      </c>
      <c r="C82" s="285"/>
      <c r="D82" s="242"/>
      <c r="E82" s="242"/>
      <c r="F82" s="242"/>
      <c r="G82" s="242"/>
      <c r="H82" s="54"/>
      <c r="I82" s="54"/>
      <c r="J82" s="242"/>
      <c r="K82" s="242"/>
      <c r="L82" s="54"/>
      <c r="M82" s="242"/>
      <c r="N82" s="54"/>
      <c r="O82" s="242"/>
      <c r="P82" s="242"/>
    </row>
    <row r="83" spans="2:16" s="1" customFormat="1" ht="18" customHeight="1">
      <c r="B83" s="265" t="s">
        <v>365</v>
      </c>
      <c r="C83" s="285"/>
      <c r="D83" s="242"/>
      <c r="E83" s="242"/>
      <c r="F83" s="242"/>
      <c r="G83" s="242"/>
      <c r="H83" s="54"/>
      <c r="I83" s="54"/>
      <c r="J83" s="242"/>
      <c r="K83" s="242"/>
      <c r="L83" s="54"/>
      <c r="M83" s="242"/>
      <c r="N83" s="54"/>
      <c r="O83" s="242"/>
      <c r="P83" s="242"/>
    </row>
    <row r="84" spans="2:3" s="1" customFormat="1" ht="18" customHeight="1">
      <c r="B84" s="238" t="s">
        <v>315</v>
      </c>
      <c r="C84" s="172"/>
    </row>
    <row r="85" ht="18" customHeight="1">
      <c r="P85" s="66"/>
    </row>
    <row r="86" ht="18" customHeight="1">
      <c r="P86" s="66"/>
    </row>
    <row r="87" ht="18" customHeight="1">
      <c r="P87" s="66"/>
    </row>
    <row r="88" ht="18" customHeight="1">
      <c r="P88" s="66"/>
    </row>
    <row r="89" ht="18" customHeight="1">
      <c r="P89" s="66"/>
    </row>
    <row r="90" ht="18" customHeight="1">
      <c r="P90" s="66"/>
    </row>
    <row r="91" ht="18" customHeight="1">
      <c r="P91" s="66"/>
    </row>
  </sheetData>
  <sheetProtection/>
  <mergeCells count="39">
    <mergeCell ref="J36:K36"/>
    <mergeCell ref="J37:K37"/>
    <mergeCell ref="J38:K38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J6:K6"/>
    <mergeCell ref="J7:K7"/>
    <mergeCell ref="J8:K8"/>
    <mergeCell ref="J9:K9"/>
    <mergeCell ref="J10:K10"/>
    <mergeCell ref="J11:K11"/>
    <mergeCell ref="P3:P5"/>
    <mergeCell ref="Q3:Q5"/>
    <mergeCell ref="R3:R5"/>
    <mergeCell ref="S3:S5"/>
    <mergeCell ref="J4:K4"/>
    <mergeCell ref="J5:K5"/>
  </mergeCells>
  <printOptions/>
  <pageMargins left="0.44" right="0.15748031496062992" top="0.5511811023622047" bottom="0.3937007874015748" header="0.31496062992125984" footer="0.2362204724409449"/>
  <pageSetup horizontalDpi="300" verticalDpi="3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9"/>
  <sheetViews>
    <sheetView showGridLines="0" view="pageBreakPreview" zoomScale="85" zoomScaleNormal="75" zoomScaleSheetLayoutView="85" zoomScalePageLayoutView="0" workbookViewId="0" topLeftCell="A1">
      <selection activeCell="A1" sqref="A1"/>
    </sheetView>
  </sheetViews>
  <sheetFormatPr defaultColWidth="8.796875" defaultRowHeight="19.5" customHeight="1"/>
  <cols>
    <col min="1" max="1" width="2.59765625" style="66" customWidth="1"/>
    <col min="2" max="2" width="7" style="66" customWidth="1"/>
    <col min="3" max="3" width="11.09765625" style="66" customWidth="1"/>
    <col min="4" max="11" width="9.69921875" style="66" customWidth="1"/>
    <col min="12" max="12" width="9.8984375" style="66" customWidth="1"/>
    <col min="13" max="18" width="9.69921875" style="66" customWidth="1"/>
    <col min="19" max="16384" width="9" style="66" customWidth="1"/>
  </cols>
  <sheetData>
    <row r="1" spans="2:14" s="1" customFormat="1" ht="19.5" customHeight="1" thickBot="1">
      <c r="B1" s="243" t="s">
        <v>403</v>
      </c>
      <c r="C1" s="176"/>
      <c r="I1" s="38"/>
      <c r="J1" s="38"/>
      <c r="K1" s="38"/>
      <c r="L1" s="38"/>
      <c r="M1" s="38"/>
      <c r="N1" s="38"/>
    </row>
    <row r="2" spans="2:15" s="1" customFormat="1" ht="30" customHeight="1">
      <c r="B2" s="7"/>
      <c r="C2" s="37"/>
      <c r="D2" s="199"/>
      <c r="E2" s="12"/>
      <c r="F2" s="199"/>
      <c r="G2" s="12"/>
      <c r="H2" s="199"/>
      <c r="I2" s="286"/>
      <c r="J2" s="37"/>
      <c r="K2" s="38"/>
      <c r="L2" s="38"/>
      <c r="M2" s="38"/>
      <c r="N2" s="38"/>
      <c r="O2" s="38"/>
    </row>
    <row r="3" spans="2:15" s="1" customFormat="1" ht="30" customHeight="1">
      <c r="B3" s="15"/>
      <c r="C3" s="234"/>
      <c r="D3" s="287" t="s">
        <v>404</v>
      </c>
      <c r="E3" s="288"/>
      <c r="F3" s="287" t="s">
        <v>405</v>
      </c>
      <c r="G3" s="288"/>
      <c r="H3" s="287" t="s">
        <v>406</v>
      </c>
      <c r="I3" s="289"/>
      <c r="J3" s="234"/>
      <c r="K3" s="290"/>
      <c r="L3" s="290"/>
      <c r="M3" s="290"/>
      <c r="N3" s="290"/>
      <c r="O3" s="290"/>
    </row>
    <row r="4" spans="2:15" s="1" customFormat="1" ht="30" customHeight="1">
      <c r="B4" s="21"/>
      <c r="C4" s="291"/>
      <c r="D4" s="22"/>
      <c r="E4" s="160"/>
      <c r="F4" s="22"/>
      <c r="G4" s="160"/>
      <c r="H4" s="22"/>
      <c r="I4" s="292"/>
      <c r="J4" s="234"/>
      <c r="K4" s="290"/>
      <c r="L4" s="290"/>
      <c r="M4" s="290"/>
      <c r="N4" s="290"/>
      <c r="O4" s="290"/>
    </row>
    <row r="5" spans="2:15" s="1" customFormat="1" ht="24" customHeight="1">
      <c r="B5" s="206" t="s">
        <v>407</v>
      </c>
      <c r="C5" s="293" t="s">
        <v>408</v>
      </c>
      <c r="D5" s="208"/>
      <c r="E5" s="242">
        <v>145727</v>
      </c>
      <c r="F5" s="208"/>
      <c r="G5" s="242">
        <v>17486</v>
      </c>
      <c r="H5" s="208"/>
      <c r="I5" s="294">
        <v>17171</v>
      </c>
      <c r="J5" s="234"/>
      <c r="K5" s="290"/>
      <c r="L5" s="290"/>
      <c r="M5" s="290"/>
      <c r="N5" s="290"/>
      <c r="O5" s="290"/>
    </row>
    <row r="6" spans="2:15" s="1" customFormat="1" ht="24" customHeight="1">
      <c r="B6" s="213" t="s">
        <v>38</v>
      </c>
      <c r="C6" s="293" t="s">
        <v>409</v>
      </c>
      <c r="D6" s="208"/>
      <c r="E6" s="242">
        <v>147229</v>
      </c>
      <c r="F6" s="208"/>
      <c r="G6" s="242">
        <v>19189</v>
      </c>
      <c r="H6" s="208"/>
      <c r="I6" s="294">
        <v>18918</v>
      </c>
      <c r="J6" s="234"/>
      <c r="K6" s="290"/>
      <c r="L6" s="290"/>
      <c r="M6" s="290"/>
      <c r="N6" s="290"/>
      <c r="O6" s="290"/>
    </row>
    <row r="7" spans="2:15" s="1" customFormat="1" ht="24" customHeight="1">
      <c r="B7" s="213" t="s">
        <v>43</v>
      </c>
      <c r="C7" s="293" t="s">
        <v>410</v>
      </c>
      <c r="D7" s="208"/>
      <c r="E7" s="242">
        <v>112402</v>
      </c>
      <c r="F7" s="208"/>
      <c r="G7" s="242">
        <v>15385</v>
      </c>
      <c r="H7" s="208"/>
      <c r="I7" s="294">
        <v>15164</v>
      </c>
      <c r="J7" s="234"/>
      <c r="K7" s="290"/>
      <c r="L7" s="290"/>
      <c r="M7" s="290"/>
      <c r="N7" s="290"/>
      <c r="O7" s="290"/>
    </row>
    <row r="8" spans="2:15" s="1" customFormat="1" ht="24" customHeight="1">
      <c r="B8" s="213" t="s">
        <v>48</v>
      </c>
      <c r="C8" s="293" t="s">
        <v>411</v>
      </c>
      <c r="D8" s="208"/>
      <c r="E8" s="242">
        <v>91762</v>
      </c>
      <c r="F8" s="208"/>
      <c r="G8" s="242">
        <v>13184</v>
      </c>
      <c r="H8" s="208"/>
      <c r="I8" s="294">
        <v>13031</v>
      </c>
      <c r="J8" s="234"/>
      <c r="K8" s="290"/>
      <c r="L8" s="290"/>
      <c r="M8" s="290"/>
      <c r="N8" s="290"/>
      <c r="O8" s="290"/>
    </row>
    <row r="9" spans="2:15" s="1" customFormat="1" ht="25.5" customHeight="1" hidden="1">
      <c r="B9" s="213" t="s">
        <v>52</v>
      </c>
      <c r="C9" s="166"/>
      <c r="D9" s="208"/>
      <c r="E9" s="242">
        <v>78301</v>
      </c>
      <c r="F9" s="208"/>
      <c r="G9" s="242">
        <v>11201</v>
      </c>
      <c r="H9" s="208"/>
      <c r="I9" s="294">
        <v>10980</v>
      </c>
      <c r="J9" s="234"/>
      <c r="K9" s="290"/>
      <c r="L9" s="290"/>
      <c r="M9" s="290"/>
      <c r="N9" s="290"/>
      <c r="O9" s="290"/>
    </row>
    <row r="10" spans="2:15" s="1" customFormat="1" ht="24.75" customHeight="1">
      <c r="B10" s="215" t="s">
        <v>412</v>
      </c>
      <c r="C10" s="293" t="s">
        <v>413</v>
      </c>
      <c r="D10" s="208"/>
      <c r="E10" s="242">
        <v>78881</v>
      </c>
      <c r="F10" s="208"/>
      <c r="G10" s="242">
        <v>11184</v>
      </c>
      <c r="H10" s="208"/>
      <c r="I10" s="294">
        <v>11028</v>
      </c>
      <c r="J10" s="234"/>
      <c r="K10" s="290"/>
      <c r="L10" s="290"/>
      <c r="M10" s="290"/>
      <c r="N10" s="290"/>
      <c r="O10" s="290"/>
    </row>
    <row r="11" spans="2:15" s="1" customFormat="1" ht="24.75" customHeight="1">
      <c r="B11" s="213" t="s">
        <v>54</v>
      </c>
      <c r="C11" s="293" t="s">
        <v>414</v>
      </c>
      <c r="D11" s="208"/>
      <c r="E11" s="242">
        <v>75093</v>
      </c>
      <c r="F11" s="208"/>
      <c r="G11" s="242">
        <v>10656</v>
      </c>
      <c r="H11" s="208"/>
      <c r="I11" s="294">
        <v>10485</v>
      </c>
      <c r="J11" s="234"/>
      <c r="K11" s="290"/>
      <c r="L11" s="290"/>
      <c r="M11" s="290"/>
      <c r="N11" s="290"/>
      <c r="O11" s="290"/>
    </row>
    <row r="12" spans="2:15" s="1" customFormat="1" ht="24.75" customHeight="1">
      <c r="B12" s="213" t="s">
        <v>55</v>
      </c>
      <c r="C12" s="293" t="s">
        <v>415</v>
      </c>
      <c r="D12" s="208"/>
      <c r="E12" s="242">
        <v>73805</v>
      </c>
      <c r="F12" s="208"/>
      <c r="G12" s="242">
        <v>10515</v>
      </c>
      <c r="H12" s="208"/>
      <c r="I12" s="294">
        <v>10369</v>
      </c>
      <c r="J12" s="37"/>
      <c r="K12" s="6"/>
      <c r="L12" s="6"/>
      <c r="M12" s="6"/>
      <c r="N12" s="6"/>
      <c r="O12" s="6"/>
    </row>
    <row r="13" spans="2:10" s="1" customFormat="1" ht="24.75" customHeight="1">
      <c r="B13" s="213" t="s">
        <v>56</v>
      </c>
      <c r="C13" s="293" t="s">
        <v>199</v>
      </c>
      <c r="D13" s="208"/>
      <c r="E13" s="242">
        <v>71488</v>
      </c>
      <c r="F13" s="208"/>
      <c r="G13" s="242">
        <v>10164</v>
      </c>
      <c r="H13" s="208"/>
      <c r="I13" s="294">
        <v>10054</v>
      </c>
      <c r="J13" s="37"/>
    </row>
    <row r="14" spans="2:9" s="1" customFormat="1" ht="24.75" customHeight="1">
      <c r="B14" s="216" t="s">
        <v>57</v>
      </c>
      <c r="C14" s="293" t="s">
        <v>200</v>
      </c>
      <c r="D14" s="208"/>
      <c r="E14" s="242">
        <v>69967</v>
      </c>
      <c r="F14" s="208"/>
      <c r="G14" s="242">
        <v>10307</v>
      </c>
      <c r="H14" s="208"/>
      <c r="I14" s="294">
        <v>10173</v>
      </c>
    </row>
    <row r="15" spans="1:9" s="1" customFormat="1" ht="24.75" customHeight="1">
      <c r="A15" s="6"/>
      <c r="B15" s="216" t="s">
        <v>58</v>
      </c>
      <c r="C15" s="293" t="s">
        <v>201</v>
      </c>
      <c r="D15" s="208"/>
      <c r="E15" s="242">
        <v>63635</v>
      </c>
      <c r="F15" s="208"/>
      <c r="G15" s="242">
        <v>9492</v>
      </c>
      <c r="H15" s="208"/>
      <c r="I15" s="294">
        <v>9359</v>
      </c>
    </row>
    <row r="16" spans="2:15" s="1" customFormat="1" ht="24.75" customHeight="1">
      <c r="B16" s="216" t="s">
        <v>59</v>
      </c>
      <c r="C16" s="293" t="s">
        <v>202</v>
      </c>
      <c r="D16" s="208"/>
      <c r="E16" s="242">
        <v>65294</v>
      </c>
      <c r="F16" s="208"/>
      <c r="G16" s="242">
        <v>9689</v>
      </c>
      <c r="H16" s="208"/>
      <c r="I16" s="294">
        <v>9585</v>
      </c>
      <c r="J16" s="279"/>
      <c r="K16" s="279"/>
      <c r="L16" s="279"/>
      <c r="M16" s="279"/>
      <c r="N16" s="279"/>
      <c r="O16" s="279"/>
    </row>
    <row r="17" spans="2:15" s="6" customFormat="1" ht="24.75" customHeight="1">
      <c r="B17" s="216" t="s">
        <v>60</v>
      </c>
      <c r="C17" s="293" t="s">
        <v>203</v>
      </c>
      <c r="D17" s="208"/>
      <c r="E17" s="242">
        <v>64518</v>
      </c>
      <c r="F17" s="208"/>
      <c r="G17" s="242">
        <v>9668</v>
      </c>
      <c r="H17" s="208"/>
      <c r="I17" s="294">
        <v>9600</v>
      </c>
      <c r="J17" s="280"/>
      <c r="K17" s="280"/>
      <c r="L17" s="280"/>
      <c r="M17" s="280"/>
      <c r="N17" s="280"/>
      <c r="O17" s="280"/>
    </row>
    <row r="18" spans="2:15" s="6" customFormat="1" ht="24.75" customHeight="1">
      <c r="B18" s="216" t="s">
        <v>416</v>
      </c>
      <c r="C18" s="293" t="s">
        <v>204</v>
      </c>
      <c r="D18" s="208"/>
      <c r="E18" s="242">
        <v>66581</v>
      </c>
      <c r="F18" s="208"/>
      <c r="G18" s="242">
        <v>10046</v>
      </c>
      <c r="H18" s="208"/>
      <c r="I18" s="294">
        <v>9930</v>
      </c>
      <c r="J18" s="280"/>
      <c r="K18" s="280"/>
      <c r="L18" s="280"/>
      <c r="M18" s="280"/>
      <c r="N18" s="280"/>
      <c r="O18" s="280"/>
    </row>
    <row r="19" spans="2:15" s="6" customFormat="1" ht="24.75" customHeight="1">
      <c r="B19" s="216" t="s">
        <v>417</v>
      </c>
      <c r="C19" s="293" t="s">
        <v>205</v>
      </c>
      <c r="D19" s="208"/>
      <c r="E19" s="242">
        <v>60886</v>
      </c>
      <c r="F19" s="208"/>
      <c r="G19" s="242">
        <v>9587</v>
      </c>
      <c r="H19" s="208"/>
      <c r="I19" s="294">
        <v>9479</v>
      </c>
      <c r="J19" s="280"/>
      <c r="K19" s="280"/>
      <c r="L19" s="280"/>
      <c r="M19" s="280"/>
      <c r="N19" s="280"/>
      <c r="O19" s="280"/>
    </row>
    <row r="20" spans="2:15" s="6" customFormat="1" ht="24.75" customHeight="1">
      <c r="B20" s="216" t="s">
        <v>344</v>
      </c>
      <c r="C20" s="293" t="s">
        <v>206</v>
      </c>
      <c r="D20" s="208"/>
      <c r="E20" s="242">
        <v>59789</v>
      </c>
      <c r="F20" s="208"/>
      <c r="G20" s="242">
        <v>9717</v>
      </c>
      <c r="H20" s="208"/>
      <c r="I20" s="294">
        <v>9661</v>
      </c>
      <c r="J20" s="280"/>
      <c r="K20" s="280"/>
      <c r="L20" s="280"/>
      <c r="M20" s="280"/>
      <c r="N20" s="280"/>
      <c r="O20" s="280"/>
    </row>
    <row r="21" spans="2:15" s="6" customFormat="1" ht="24.75" customHeight="1">
      <c r="B21" s="216" t="s">
        <v>418</v>
      </c>
      <c r="C21" s="293" t="s">
        <v>207</v>
      </c>
      <c r="D21" s="208"/>
      <c r="E21" s="242">
        <v>9155</v>
      </c>
      <c r="F21" s="208"/>
      <c r="G21" s="242">
        <v>1601</v>
      </c>
      <c r="H21" s="208"/>
      <c r="I21" s="294">
        <v>1581</v>
      </c>
      <c r="J21" s="280"/>
      <c r="L21" s="280"/>
      <c r="M21" s="280"/>
      <c r="N21" s="280"/>
      <c r="O21" s="280"/>
    </row>
    <row r="22" spans="2:15" s="1" customFormat="1" ht="5.25" customHeight="1" thickBot="1">
      <c r="B22" s="220"/>
      <c r="C22" s="295"/>
      <c r="D22" s="259"/>
      <c r="E22" s="296"/>
      <c r="F22" s="259"/>
      <c r="G22" s="296"/>
      <c r="H22" s="259"/>
      <c r="I22" s="297"/>
      <c r="J22" s="279"/>
      <c r="K22" s="279"/>
      <c r="L22" s="279"/>
      <c r="M22" s="279"/>
      <c r="N22" s="279"/>
      <c r="O22" s="279"/>
    </row>
    <row r="23" spans="2:14" s="1" customFormat="1" ht="19.5" customHeight="1">
      <c r="B23" s="238" t="s">
        <v>315</v>
      </c>
      <c r="I23" s="279"/>
      <c r="J23" s="279"/>
      <c r="K23" s="279"/>
      <c r="L23" s="279"/>
      <c r="M23" s="279"/>
      <c r="N23" s="279"/>
    </row>
    <row r="24" spans="2:14" s="1" customFormat="1" ht="19.5" customHeight="1">
      <c r="B24" s="83" t="s">
        <v>419</v>
      </c>
      <c r="I24" s="279"/>
      <c r="J24" s="279"/>
      <c r="K24" s="279"/>
      <c r="L24" s="279"/>
      <c r="M24" s="279"/>
      <c r="N24" s="279"/>
    </row>
    <row r="25" spans="2:14" s="1" customFormat="1" ht="19.5" customHeight="1">
      <c r="B25" s="35"/>
      <c r="I25" s="279"/>
      <c r="J25" s="279"/>
      <c r="K25" s="279"/>
      <c r="L25" s="279"/>
      <c r="M25" s="279"/>
      <c r="N25" s="279"/>
    </row>
    <row r="26" spans="2:14" s="6" customFormat="1" ht="19.5" customHeight="1" thickBot="1">
      <c r="B26" s="192" t="s">
        <v>420</v>
      </c>
      <c r="C26" s="296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</row>
    <row r="27" spans="2:19" s="1" customFormat="1" ht="24.75" customHeight="1">
      <c r="B27" s="7"/>
      <c r="C27" s="298"/>
      <c r="D27" s="199"/>
      <c r="E27" s="13"/>
      <c r="F27" s="12"/>
      <c r="G27" s="12"/>
      <c r="H27" s="199"/>
      <c r="I27" s="12"/>
      <c r="J27" s="12"/>
      <c r="K27" s="199"/>
      <c r="L27" s="12"/>
      <c r="M27" s="12"/>
      <c r="N27" s="199"/>
      <c r="O27" s="561" t="s">
        <v>421</v>
      </c>
      <c r="P27" s="594" t="s">
        <v>126</v>
      </c>
      <c r="Q27" s="565" t="s">
        <v>127</v>
      </c>
      <c r="R27" s="578" t="s">
        <v>422</v>
      </c>
      <c r="S27" s="298"/>
    </row>
    <row r="28" spans="2:19" s="1" customFormat="1" ht="24.75" customHeight="1">
      <c r="B28" s="15"/>
      <c r="C28" s="299"/>
      <c r="D28" s="16" t="s">
        <v>260</v>
      </c>
      <c r="E28" s="20" t="s">
        <v>113</v>
      </c>
      <c r="F28" s="300" t="s">
        <v>423</v>
      </c>
      <c r="G28" s="191" t="s">
        <v>112</v>
      </c>
      <c r="H28" s="301" t="s">
        <v>424</v>
      </c>
      <c r="I28" s="245" t="s">
        <v>263</v>
      </c>
      <c r="J28" s="191" t="s">
        <v>112</v>
      </c>
      <c r="K28" s="16" t="s">
        <v>114</v>
      </c>
      <c r="L28" s="302" t="s">
        <v>264</v>
      </c>
      <c r="M28" s="191" t="s">
        <v>112</v>
      </c>
      <c r="N28" s="16" t="s">
        <v>124</v>
      </c>
      <c r="O28" s="562"/>
      <c r="P28" s="595"/>
      <c r="Q28" s="597"/>
      <c r="R28" s="579"/>
      <c r="S28" s="299"/>
    </row>
    <row r="29" spans="2:19" s="1" customFormat="1" ht="24.75" customHeight="1">
      <c r="B29" s="21"/>
      <c r="C29" s="303"/>
      <c r="D29" s="22"/>
      <c r="E29" s="24"/>
      <c r="F29" s="22"/>
      <c r="G29" s="22"/>
      <c r="H29" s="22"/>
      <c r="I29" s="22"/>
      <c r="J29" s="22"/>
      <c r="K29" s="22"/>
      <c r="L29" s="22"/>
      <c r="M29" s="22"/>
      <c r="N29" s="22"/>
      <c r="O29" s="563"/>
      <c r="P29" s="596"/>
      <c r="Q29" s="598"/>
      <c r="R29" s="580"/>
      <c r="S29" s="299"/>
    </row>
    <row r="30" spans="2:19" s="1" customFormat="1" ht="24.75" customHeight="1">
      <c r="B30" s="206" t="s">
        <v>425</v>
      </c>
      <c r="C30" s="304" t="s">
        <v>426</v>
      </c>
      <c r="D30" s="305">
        <v>80.2</v>
      </c>
      <c r="E30" s="306">
        <v>95.4</v>
      </c>
      <c r="F30" s="305">
        <v>94.9</v>
      </c>
      <c r="G30" s="305">
        <v>105.1</v>
      </c>
      <c r="H30" s="305">
        <v>13.8</v>
      </c>
      <c r="I30" s="305">
        <v>15.7</v>
      </c>
      <c r="J30" s="305">
        <v>13.1</v>
      </c>
      <c r="K30" s="305">
        <v>89.2</v>
      </c>
      <c r="L30" s="305">
        <v>92.1</v>
      </c>
      <c r="M30" s="305">
        <v>86.6</v>
      </c>
      <c r="N30" s="305">
        <v>75.4</v>
      </c>
      <c r="O30" s="305">
        <v>71.2</v>
      </c>
      <c r="P30" s="307" t="s">
        <v>65</v>
      </c>
      <c r="Q30" s="307" t="s">
        <v>427</v>
      </c>
      <c r="R30" s="308" t="s">
        <v>65</v>
      </c>
      <c r="S30" s="235"/>
    </row>
    <row r="31" spans="2:19" s="1" customFormat="1" ht="24.75" customHeight="1">
      <c r="B31" s="213" t="s">
        <v>23</v>
      </c>
      <c r="C31" s="304" t="s">
        <v>428</v>
      </c>
      <c r="D31" s="305">
        <v>78.2</v>
      </c>
      <c r="E31" s="306">
        <v>100.5</v>
      </c>
      <c r="F31" s="305">
        <v>100.9</v>
      </c>
      <c r="G31" s="305">
        <v>98.3</v>
      </c>
      <c r="H31" s="305">
        <v>19.4</v>
      </c>
      <c r="I31" s="305">
        <v>32</v>
      </c>
      <c r="J31" s="305">
        <v>6.3</v>
      </c>
      <c r="K31" s="305">
        <v>71.9</v>
      </c>
      <c r="L31" s="305">
        <v>79.8</v>
      </c>
      <c r="M31" s="305">
        <v>66</v>
      </c>
      <c r="N31" s="305">
        <v>75.8</v>
      </c>
      <c r="O31" s="305">
        <v>79.1</v>
      </c>
      <c r="P31" s="307" t="s">
        <v>65</v>
      </c>
      <c r="Q31" s="307" t="s">
        <v>65</v>
      </c>
      <c r="R31" s="308" t="s">
        <v>429</v>
      </c>
      <c r="S31" s="235"/>
    </row>
    <row r="32" spans="2:19" s="1" customFormat="1" ht="24.75" customHeight="1">
      <c r="B32" s="213" t="s">
        <v>28</v>
      </c>
      <c r="C32" s="304" t="s">
        <v>430</v>
      </c>
      <c r="D32" s="305">
        <v>83.1</v>
      </c>
      <c r="E32" s="306">
        <v>108.7</v>
      </c>
      <c r="F32" s="305">
        <v>110.7</v>
      </c>
      <c r="G32" s="305">
        <v>75.7</v>
      </c>
      <c r="H32" s="305">
        <v>9.4</v>
      </c>
      <c r="I32" s="305">
        <v>9.5</v>
      </c>
      <c r="J32" s="305">
        <v>9.4</v>
      </c>
      <c r="K32" s="305">
        <v>74.9</v>
      </c>
      <c r="L32" s="305">
        <v>81</v>
      </c>
      <c r="M32" s="305">
        <v>70</v>
      </c>
      <c r="N32" s="305">
        <v>73.8</v>
      </c>
      <c r="O32" s="305">
        <v>84.5</v>
      </c>
      <c r="P32" s="307" t="s">
        <v>65</v>
      </c>
      <c r="Q32" s="307" t="s">
        <v>429</v>
      </c>
      <c r="R32" s="308" t="s">
        <v>65</v>
      </c>
      <c r="S32" s="235"/>
    </row>
    <row r="33" spans="2:19" s="1" customFormat="1" ht="24.75" customHeight="1">
      <c r="B33" s="213" t="s">
        <v>38</v>
      </c>
      <c r="C33" s="304" t="s">
        <v>409</v>
      </c>
      <c r="D33" s="305">
        <v>81.6</v>
      </c>
      <c r="E33" s="306">
        <v>95</v>
      </c>
      <c r="F33" s="305">
        <v>95.5</v>
      </c>
      <c r="G33" s="305">
        <v>91.6</v>
      </c>
      <c r="H33" s="305">
        <v>1</v>
      </c>
      <c r="I33" s="307" t="s">
        <v>15</v>
      </c>
      <c r="J33" s="305">
        <v>0.9</v>
      </c>
      <c r="K33" s="305">
        <v>59.4</v>
      </c>
      <c r="L33" s="305">
        <v>64.3</v>
      </c>
      <c r="M33" s="305">
        <v>57.3</v>
      </c>
      <c r="N33" s="305">
        <v>60.5</v>
      </c>
      <c r="O33" s="305">
        <v>88.3</v>
      </c>
      <c r="P33" s="307" t="s">
        <v>429</v>
      </c>
      <c r="Q33" s="307" t="s">
        <v>429</v>
      </c>
      <c r="R33" s="308" t="s">
        <v>65</v>
      </c>
      <c r="S33" s="235"/>
    </row>
    <row r="34" spans="2:19" s="1" customFormat="1" ht="24.75" customHeight="1">
      <c r="B34" s="213" t="s">
        <v>43</v>
      </c>
      <c r="C34" s="304" t="s">
        <v>410</v>
      </c>
      <c r="D34" s="305">
        <v>81.4</v>
      </c>
      <c r="E34" s="306">
        <v>98.6</v>
      </c>
      <c r="F34" s="305">
        <v>114.7</v>
      </c>
      <c r="G34" s="305">
        <v>48.3</v>
      </c>
      <c r="H34" s="305">
        <v>0.9</v>
      </c>
      <c r="I34" s="305">
        <v>1</v>
      </c>
      <c r="J34" s="305">
        <v>0.9</v>
      </c>
      <c r="K34" s="305">
        <v>54.6</v>
      </c>
      <c r="L34" s="305">
        <v>52.7</v>
      </c>
      <c r="M34" s="305">
        <v>55.4</v>
      </c>
      <c r="N34" s="305">
        <v>61.8</v>
      </c>
      <c r="O34" s="305">
        <v>83.8</v>
      </c>
      <c r="P34" s="307" t="s">
        <v>65</v>
      </c>
      <c r="Q34" s="307" t="s">
        <v>65</v>
      </c>
      <c r="R34" s="308" t="s">
        <v>65</v>
      </c>
      <c r="S34" s="235"/>
    </row>
    <row r="35" spans="2:19" s="1" customFormat="1" ht="24.75" customHeight="1">
      <c r="B35" s="213" t="s">
        <v>48</v>
      </c>
      <c r="C35" s="304" t="s">
        <v>411</v>
      </c>
      <c r="D35" s="305">
        <v>84.1</v>
      </c>
      <c r="E35" s="306">
        <v>98.5</v>
      </c>
      <c r="F35" s="305">
        <v>99.2</v>
      </c>
      <c r="G35" s="305">
        <v>96.2</v>
      </c>
      <c r="H35" s="305">
        <v>0.4</v>
      </c>
      <c r="I35" s="305">
        <v>0.6</v>
      </c>
      <c r="J35" s="305">
        <v>0.3</v>
      </c>
      <c r="K35" s="305">
        <v>57.9</v>
      </c>
      <c r="L35" s="305">
        <v>61.3</v>
      </c>
      <c r="M35" s="305">
        <v>56.6</v>
      </c>
      <c r="N35" s="305">
        <v>66.6</v>
      </c>
      <c r="O35" s="305">
        <v>85</v>
      </c>
      <c r="P35" s="307" t="s">
        <v>429</v>
      </c>
      <c r="Q35" s="307" t="s">
        <v>65</v>
      </c>
      <c r="R35" s="308" t="s">
        <v>427</v>
      </c>
      <c r="S35" s="235"/>
    </row>
    <row r="36" spans="2:19" s="1" customFormat="1" ht="24.75" customHeight="1" hidden="1">
      <c r="B36" s="213" t="s">
        <v>52</v>
      </c>
      <c r="C36" s="164"/>
      <c r="D36" s="305">
        <v>82.3</v>
      </c>
      <c r="E36" s="306">
        <v>92.5</v>
      </c>
      <c r="F36" s="305">
        <v>92.3</v>
      </c>
      <c r="G36" s="305">
        <v>93.4</v>
      </c>
      <c r="H36" s="305">
        <v>0.5</v>
      </c>
      <c r="I36" s="305">
        <v>0.3</v>
      </c>
      <c r="J36" s="305">
        <v>0.6</v>
      </c>
      <c r="K36" s="305">
        <v>59.2</v>
      </c>
      <c r="L36" s="307" t="s">
        <v>15</v>
      </c>
      <c r="M36" s="305">
        <v>59.2</v>
      </c>
      <c r="N36" s="305">
        <v>67</v>
      </c>
      <c r="O36" s="305">
        <v>82.6</v>
      </c>
      <c r="P36" s="307" t="s">
        <v>65</v>
      </c>
      <c r="Q36" s="307" t="s">
        <v>429</v>
      </c>
      <c r="R36" s="308" t="s">
        <v>429</v>
      </c>
      <c r="S36" s="235"/>
    </row>
    <row r="37" spans="2:19" s="1" customFormat="1" ht="24.75" customHeight="1">
      <c r="B37" s="215" t="s">
        <v>412</v>
      </c>
      <c r="C37" s="304" t="s">
        <v>413</v>
      </c>
      <c r="D37" s="305">
        <v>81.7</v>
      </c>
      <c r="E37" s="306">
        <v>89.7</v>
      </c>
      <c r="F37" s="305">
        <v>89.8</v>
      </c>
      <c r="G37" s="305">
        <v>89.5</v>
      </c>
      <c r="H37" s="305">
        <v>0.4</v>
      </c>
      <c r="I37" s="305">
        <v>0.7</v>
      </c>
      <c r="J37" s="305">
        <v>0.3</v>
      </c>
      <c r="K37" s="305">
        <v>58.5</v>
      </c>
      <c r="L37" s="307" t="s">
        <v>15</v>
      </c>
      <c r="M37" s="305">
        <v>58.5</v>
      </c>
      <c r="N37" s="305">
        <v>67.2</v>
      </c>
      <c r="O37" s="305">
        <v>82.3</v>
      </c>
      <c r="P37" s="307" t="s">
        <v>431</v>
      </c>
      <c r="Q37" s="307" t="s">
        <v>65</v>
      </c>
      <c r="R37" s="308" t="s">
        <v>65</v>
      </c>
      <c r="S37" s="235"/>
    </row>
    <row r="38" spans="2:19" s="1" customFormat="1" ht="24.75" customHeight="1">
      <c r="B38" s="213" t="s">
        <v>55</v>
      </c>
      <c r="C38" s="304" t="s">
        <v>415</v>
      </c>
      <c r="D38" s="305">
        <v>79.8</v>
      </c>
      <c r="E38" s="306">
        <v>89.6</v>
      </c>
      <c r="F38" s="305">
        <v>89.8</v>
      </c>
      <c r="G38" s="305">
        <v>89</v>
      </c>
      <c r="H38" s="305">
        <v>0.3</v>
      </c>
      <c r="I38" s="305">
        <v>0.3</v>
      </c>
      <c r="J38" s="305">
        <v>0.2</v>
      </c>
      <c r="K38" s="305">
        <v>48.9</v>
      </c>
      <c r="L38" s="307" t="s">
        <v>15</v>
      </c>
      <c r="M38" s="305">
        <v>48.9</v>
      </c>
      <c r="N38" s="305">
        <v>68.6</v>
      </c>
      <c r="O38" s="305">
        <v>79.9</v>
      </c>
      <c r="P38" s="307" t="s">
        <v>65</v>
      </c>
      <c r="Q38" s="307" t="s">
        <v>65</v>
      </c>
      <c r="R38" s="308" t="s">
        <v>65</v>
      </c>
      <c r="S38" s="235"/>
    </row>
    <row r="39" spans="2:19" s="1" customFormat="1" ht="24.75" customHeight="1">
      <c r="B39" s="213" t="s">
        <v>56</v>
      </c>
      <c r="C39" s="304" t="s">
        <v>432</v>
      </c>
      <c r="D39" s="305">
        <v>79.7</v>
      </c>
      <c r="E39" s="306">
        <v>89.4</v>
      </c>
      <c r="F39" s="305">
        <v>89.9920014144867</v>
      </c>
      <c r="G39" s="305">
        <v>86.83674751790876</v>
      </c>
      <c r="H39" s="305">
        <v>0.4</v>
      </c>
      <c r="I39" s="307" t="s">
        <v>15</v>
      </c>
      <c r="J39" s="305">
        <v>0.4</v>
      </c>
      <c r="K39" s="305">
        <v>45.6</v>
      </c>
      <c r="L39" s="307" t="s">
        <v>15</v>
      </c>
      <c r="M39" s="305">
        <v>45.6</v>
      </c>
      <c r="N39" s="305">
        <v>69.5</v>
      </c>
      <c r="O39" s="305">
        <v>79.7</v>
      </c>
      <c r="P39" s="307" t="s">
        <v>431</v>
      </c>
      <c r="Q39" s="307" t="s">
        <v>65</v>
      </c>
      <c r="R39" s="308" t="s">
        <v>65</v>
      </c>
      <c r="S39" s="235"/>
    </row>
    <row r="40" spans="2:19" s="1" customFormat="1" ht="24.75" customHeight="1">
      <c r="B40" s="216" t="s">
        <v>57</v>
      </c>
      <c r="C40" s="304" t="s">
        <v>200</v>
      </c>
      <c r="D40" s="305">
        <v>79.7</v>
      </c>
      <c r="E40" s="306">
        <v>90.2</v>
      </c>
      <c r="F40" s="305">
        <v>90.8</v>
      </c>
      <c r="G40" s="305">
        <v>88</v>
      </c>
      <c r="H40" s="305">
        <v>0.5</v>
      </c>
      <c r="I40" s="307" t="s">
        <v>15</v>
      </c>
      <c r="J40" s="305">
        <v>0.5</v>
      </c>
      <c r="K40" s="305">
        <v>46.5</v>
      </c>
      <c r="L40" s="307" t="s">
        <v>15</v>
      </c>
      <c r="M40" s="305">
        <v>46.5</v>
      </c>
      <c r="N40" s="305">
        <v>68.2</v>
      </c>
      <c r="O40" s="305">
        <v>79.4</v>
      </c>
      <c r="P40" s="307" t="s">
        <v>431</v>
      </c>
      <c r="Q40" s="307" t="s">
        <v>429</v>
      </c>
      <c r="R40" s="308" t="s">
        <v>65</v>
      </c>
      <c r="S40" s="235"/>
    </row>
    <row r="41" spans="1:19" s="1" customFormat="1" ht="24.75" customHeight="1">
      <c r="A41" s="6"/>
      <c r="B41" s="216" t="s">
        <v>58</v>
      </c>
      <c r="C41" s="304" t="s">
        <v>201</v>
      </c>
      <c r="D41" s="305">
        <v>78.5</v>
      </c>
      <c r="E41" s="306">
        <v>89.3</v>
      </c>
      <c r="F41" s="305">
        <v>90.1</v>
      </c>
      <c r="G41" s="305">
        <v>86.1</v>
      </c>
      <c r="H41" s="305">
        <v>0.2</v>
      </c>
      <c r="I41" s="307" t="s">
        <v>15</v>
      </c>
      <c r="J41" s="305">
        <v>0.2</v>
      </c>
      <c r="K41" s="305">
        <v>40</v>
      </c>
      <c r="L41" s="307" t="s">
        <v>15</v>
      </c>
      <c r="M41" s="305">
        <v>40</v>
      </c>
      <c r="N41" s="305">
        <v>64.8</v>
      </c>
      <c r="O41" s="305">
        <v>78.4</v>
      </c>
      <c r="P41" s="307" t="s">
        <v>65</v>
      </c>
      <c r="Q41" s="307" t="s">
        <v>65</v>
      </c>
      <c r="R41" s="308" t="s">
        <v>65</v>
      </c>
      <c r="S41" s="235"/>
    </row>
    <row r="42" spans="2:19" s="1" customFormat="1" ht="24.75" customHeight="1">
      <c r="B42" s="216" t="s">
        <v>59</v>
      </c>
      <c r="C42" s="304" t="s">
        <v>202</v>
      </c>
      <c r="D42" s="305">
        <v>78.2</v>
      </c>
      <c r="E42" s="306">
        <v>89.4</v>
      </c>
      <c r="F42" s="305">
        <v>90.2</v>
      </c>
      <c r="G42" s="305">
        <v>86.2</v>
      </c>
      <c r="H42" s="305">
        <v>0.4</v>
      </c>
      <c r="I42" s="307" t="s">
        <v>15</v>
      </c>
      <c r="J42" s="305">
        <v>0.4</v>
      </c>
      <c r="K42" s="305">
        <v>36.7</v>
      </c>
      <c r="L42" s="307" t="s">
        <v>15</v>
      </c>
      <c r="M42" s="305">
        <v>36.7</v>
      </c>
      <c r="N42" s="307" t="s">
        <v>65</v>
      </c>
      <c r="O42" s="305">
        <v>77.1</v>
      </c>
      <c r="P42" s="307" t="s">
        <v>65</v>
      </c>
      <c r="Q42" s="307" t="s">
        <v>65</v>
      </c>
      <c r="R42" s="308" t="s">
        <v>429</v>
      </c>
      <c r="S42" s="235"/>
    </row>
    <row r="43" spans="2:19" s="6" customFormat="1" ht="24.75" customHeight="1">
      <c r="B43" s="216" t="s">
        <v>60</v>
      </c>
      <c r="C43" s="304" t="s">
        <v>203</v>
      </c>
      <c r="D43" s="305">
        <v>77.4</v>
      </c>
      <c r="E43" s="306">
        <v>89</v>
      </c>
      <c r="F43" s="305">
        <v>88.8</v>
      </c>
      <c r="G43" s="305">
        <v>89.6</v>
      </c>
      <c r="H43" s="305">
        <v>0.3</v>
      </c>
      <c r="I43" s="307" t="s">
        <v>15</v>
      </c>
      <c r="J43" s="305">
        <v>0.3</v>
      </c>
      <c r="K43" s="305">
        <v>33.8</v>
      </c>
      <c r="L43" s="307" t="s">
        <v>15</v>
      </c>
      <c r="M43" s="305">
        <v>33.8</v>
      </c>
      <c r="N43" s="307" t="s">
        <v>65</v>
      </c>
      <c r="O43" s="305">
        <v>76.3</v>
      </c>
      <c r="P43" s="307" t="s">
        <v>65</v>
      </c>
      <c r="Q43" s="307" t="s">
        <v>429</v>
      </c>
      <c r="R43" s="308" t="s">
        <v>65</v>
      </c>
      <c r="S43" s="235"/>
    </row>
    <row r="44" spans="2:19" s="6" customFormat="1" ht="24.75" customHeight="1">
      <c r="B44" s="216" t="s">
        <v>67</v>
      </c>
      <c r="C44" s="304" t="s">
        <v>204</v>
      </c>
      <c r="D44" s="305">
        <v>78.8</v>
      </c>
      <c r="E44" s="306">
        <v>89.1</v>
      </c>
      <c r="F44" s="305">
        <v>89.3</v>
      </c>
      <c r="G44" s="305">
        <v>88.4</v>
      </c>
      <c r="H44" s="305">
        <v>0.4</v>
      </c>
      <c r="I44" s="307" t="s">
        <v>66</v>
      </c>
      <c r="J44" s="305">
        <v>0.4</v>
      </c>
      <c r="K44" s="305">
        <v>39.9</v>
      </c>
      <c r="L44" s="307" t="s">
        <v>66</v>
      </c>
      <c r="M44" s="305">
        <v>39.9</v>
      </c>
      <c r="N44" s="307" t="s">
        <v>429</v>
      </c>
      <c r="O44" s="305">
        <v>77.8</v>
      </c>
      <c r="P44" s="307" t="s">
        <v>65</v>
      </c>
      <c r="Q44" s="307" t="s">
        <v>65</v>
      </c>
      <c r="R44" s="308" t="s">
        <v>65</v>
      </c>
      <c r="S44" s="235"/>
    </row>
    <row r="45" spans="2:19" s="6" customFormat="1" ht="24.75" customHeight="1">
      <c r="B45" s="216" t="s">
        <v>343</v>
      </c>
      <c r="C45" s="304" t="s">
        <v>205</v>
      </c>
      <c r="D45" s="305">
        <v>79.5</v>
      </c>
      <c r="E45" s="306">
        <v>88.8</v>
      </c>
      <c r="F45" s="305">
        <v>88.4</v>
      </c>
      <c r="G45" s="305">
        <v>90.6</v>
      </c>
      <c r="H45" s="305">
        <v>0.4</v>
      </c>
      <c r="I45" s="307" t="s">
        <v>65</v>
      </c>
      <c r="J45" s="305">
        <v>0.4</v>
      </c>
      <c r="K45" s="305">
        <v>37.4</v>
      </c>
      <c r="L45" s="307" t="s">
        <v>66</v>
      </c>
      <c r="M45" s="305">
        <v>37.4</v>
      </c>
      <c r="N45" s="307" t="s">
        <v>65</v>
      </c>
      <c r="O45" s="305">
        <v>78.4</v>
      </c>
      <c r="P45" s="307" t="s">
        <v>65</v>
      </c>
      <c r="Q45" s="307" t="s">
        <v>429</v>
      </c>
      <c r="R45" s="308" t="s">
        <v>65</v>
      </c>
      <c r="S45" s="235"/>
    </row>
    <row r="46" spans="2:19" s="6" customFormat="1" ht="24.75" customHeight="1">
      <c r="B46" s="216" t="s">
        <v>344</v>
      </c>
      <c r="C46" s="304" t="s">
        <v>206</v>
      </c>
      <c r="D46" s="305">
        <v>81.3</v>
      </c>
      <c r="E46" s="306">
        <v>89.5</v>
      </c>
      <c r="F46" s="305">
        <v>88.4</v>
      </c>
      <c r="G46" s="305">
        <v>89.5</v>
      </c>
      <c r="H46" s="305">
        <v>0.3</v>
      </c>
      <c r="I46" s="307" t="s">
        <v>65</v>
      </c>
      <c r="J46" s="305">
        <v>0.3</v>
      </c>
      <c r="K46" s="305">
        <v>41.9</v>
      </c>
      <c r="L46" s="307" t="s">
        <v>66</v>
      </c>
      <c r="M46" s="305">
        <v>41.9</v>
      </c>
      <c r="N46" s="307" t="s">
        <v>65</v>
      </c>
      <c r="O46" s="305">
        <v>80.2</v>
      </c>
      <c r="P46" s="307" t="s">
        <v>431</v>
      </c>
      <c r="Q46" s="307" t="s">
        <v>429</v>
      </c>
      <c r="R46" s="308" t="s">
        <v>291</v>
      </c>
      <c r="S46" s="235"/>
    </row>
    <row r="47" spans="2:19" s="6" customFormat="1" ht="24.75" customHeight="1">
      <c r="B47" s="216" t="s">
        <v>433</v>
      </c>
      <c r="C47" s="304" t="s">
        <v>207</v>
      </c>
      <c r="D47" s="305">
        <v>81.8</v>
      </c>
      <c r="E47" s="306">
        <v>88.92258758</v>
      </c>
      <c r="F47" s="305">
        <v>89.03148271</v>
      </c>
      <c r="G47" s="305">
        <v>88.48134094</v>
      </c>
      <c r="H47" s="305">
        <v>0.107632094</v>
      </c>
      <c r="I47" s="307" t="s">
        <v>431</v>
      </c>
      <c r="J47" s="305">
        <v>0.107632094</v>
      </c>
      <c r="K47" s="305">
        <v>40.21603516</v>
      </c>
      <c r="L47" s="307" t="s">
        <v>434</v>
      </c>
      <c r="M47" s="305">
        <v>40.21603516</v>
      </c>
      <c r="N47" s="307" t="s">
        <v>65</v>
      </c>
      <c r="O47" s="305">
        <v>81</v>
      </c>
      <c r="P47" s="307" t="s">
        <v>65</v>
      </c>
      <c r="Q47" s="307" t="s">
        <v>65</v>
      </c>
      <c r="R47" s="308" t="s">
        <v>291</v>
      </c>
      <c r="S47" s="235"/>
    </row>
    <row r="48" spans="2:19" s="6" customFormat="1" ht="24.75" customHeight="1">
      <c r="B48" s="216" t="s">
        <v>435</v>
      </c>
      <c r="C48" s="304" t="s">
        <v>208</v>
      </c>
      <c r="D48" s="305">
        <v>81.4770142083995</v>
      </c>
      <c r="E48" s="306">
        <v>89.5975023688448</v>
      </c>
      <c r="F48" s="305">
        <v>90.3268835769809</v>
      </c>
      <c r="G48" s="305">
        <v>83.9892766401177</v>
      </c>
      <c r="H48" s="305">
        <v>0.0489236790606654</v>
      </c>
      <c r="I48" s="307" t="s">
        <v>431</v>
      </c>
      <c r="J48" s="305">
        <v>0.0489236790606654</v>
      </c>
      <c r="K48" s="305">
        <v>41.1317441339112</v>
      </c>
      <c r="L48" s="307" t="s">
        <v>434</v>
      </c>
      <c r="M48" s="305">
        <v>41.1317441339112</v>
      </c>
      <c r="N48" s="307" t="s">
        <v>431</v>
      </c>
      <c r="O48" s="305">
        <v>80.282670383226</v>
      </c>
      <c r="P48" s="307" t="s">
        <v>429</v>
      </c>
      <c r="Q48" s="307" t="s">
        <v>429</v>
      </c>
      <c r="R48" s="308" t="s">
        <v>291</v>
      </c>
      <c r="S48" s="235"/>
    </row>
    <row r="49" spans="2:19" s="6" customFormat="1" ht="24.75" customHeight="1">
      <c r="B49" s="216" t="s">
        <v>436</v>
      </c>
      <c r="C49" s="304" t="s">
        <v>209</v>
      </c>
      <c r="D49" s="305">
        <v>81.1</v>
      </c>
      <c r="E49" s="306">
        <v>89.2</v>
      </c>
      <c r="F49" s="305">
        <v>89.8</v>
      </c>
      <c r="G49" s="305">
        <v>84.0085585967291</v>
      </c>
      <c r="H49" s="305">
        <v>0.143884892086331</v>
      </c>
      <c r="I49" s="307" t="s">
        <v>65</v>
      </c>
      <c r="J49" s="305">
        <v>0.143884892086331</v>
      </c>
      <c r="K49" s="305">
        <v>45.4</v>
      </c>
      <c r="L49" s="307" t="s">
        <v>437</v>
      </c>
      <c r="M49" s="305">
        <v>45.4256040543917</v>
      </c>
      <c r="N49" s="307" t="s">
        <v>65</v>
      </c>
      <c r="O49" s="305">
        <v>79.8</v>
      </c>
      <c r="P49" s="307" t="s">
        <v>429</v>
      </c>
      <c r="Q49" s="307" t="s">
        <v>429</v>
      </c>
      <c r="R49" s="308" t="s">
        <v>291</v>
      </c>
      <c r="S49" s="235"/>
    </row>
    <row r="50" spans="2:19" s="6" customFormat="1" ht="24.75" customHeight="1">
      <c r="B50" s="216" t="s">
        <v>348</v>
      </c>
      <c r="C50" s="304" t="s">
        <v>210</v>
      </c>
      <c r="D50" s="305">
        <v>81.2760108272712</v>
      </c>
      <c r="E50" s="309">
        <v>89.1</v>
      </c>
      <c r="F50" s="234">
        <v>89.7</v>
      </c>
      <c r="G50" s="305">
        <v>84.0085585967291</v>
      </c>
      <c r="H50" s="307" t="s">
        <v>434</v>
      </c>
      <c r="I50" s="307" t="s">
        <v>431</v>
      </c>
      <c r="J50" s="307" t="s">
        <v>438</v>
      </c>
      <c r="K50" s="307">
        <v>46.7223290388022</v>
      </c>
      <c r="L50" s="307" t="s">
        <v>66</v>
      </c>
      <c r="M50" s="307">
        <v>46.7223290388022</v>
      </c>
      <c r="N50" s="307" t="s">
        <v>65</v>
      </c>
      <c r="O50" s="307" t="s">
        <v>65</v>
      </c>
      <c r="P50" s="307">
        <v>91</v>
      </c>
      <c r="Q50" s="307">
        <v>77.1</v>
      </c>
      <c r="R50" s="308" t="s">
        <v>291</v>
      </c>
      <c r="S50" s="235"/>
    </row>
    <row r="51" spans="2:19" s="6" customFormat="1" ht="24.75" customHeight="1">
      <c r="B51" s="216" t="s">
        <v>350</v>
      </c>
      <c r="C51" s="304" t="s">
        <v>211</v>
      </c>
      <c r="D51" s="305">
        <v>81.7</v>
      </c>
      <c r="E51" s="309">
        <v>89.8</v>
      </c>
      <c r="F51" s="234">
        <v>90.7</v>
      </c>
      <c r="G51" s="305">
        <v>82.1</v>
      </c>
      <c r="H51" s="307">
        <v>0.2</v>
      </c>
      <c r="I51" s="307" t="s">
        <v>429</v>
      </c>
      <c r="J51" s="307">
        <v>0.2</v>
      </c>
      <c r="K51" s="307">
        <v>42.1</v>
      </c>
      <c r="L51" s="307" t="s">
        <v>66</v>
      </c>
      <c r="M51" s="307">
        <v>42.1</v>
      </c>
      <c r="N51" s="307" t="s">
        <v>427</v>
      </c>
      <c r="O51" s="307" t="s">
        <v>65</v>
      </c>
      <c r="P51" s="307">
        <v>91.9</v>
      </c>
      <c r="Q51" s="307">
        <v>77.1</v>
      </c>
      <c r="R51" s="308" t="s">
        <v>291</v>
      </c>
      <c r="S51" s="235"/>
    </row>
    <row r="52" spans="2:19" s="6" customFormat="1" ht="24.75" customHeight="1">
      <c r="B52" s="216" t="s">
        <v>352</v>
      </c>
      <c r="C52" s="304" t="s">
        <v>212</v>
      </c>
      <c r="D52" s="305">
        <v>79.7</v>
      </c>
      <c r="E52" s="309">
        <v>87.7</v>
      </c>
      <c r="F52" s="234">
        <v>88.8</v>
      </c>
      <c r="G52" s="305">
        <v>79.2</v>
      </c>
      <c r="H52" s="307">
        <v>0.1</v>
      </c>
      <c r="I52" s="307" t="s">
        <v>431</v>
      </c>
      <c r="J52" s="307">
        <v>0.1</v>
      </c>
      <c r="K52" s="307">
        <v>38.7</v>
      </c>
      <c r="L52" s="307" t="s">
        <v>438</v>
      </c>
      <c r="M52" s="307">
        <v>38.7</v>
      </c>
      <c r="N52" s="307" t="s">
        <v>65</v>
      </c>
      <c r="O52" s="307" t="s">
        <v>65</v>
      </c>
      <c r="P52" s="307">
        <v>88.7</v>
      </c>
      <c r="Q52" s="307">
        <v>75.4</v>
      </c>
      <c r="R52" s="308">
        <v>88.5</v>
      </c>
      <c r="S52" s="235"/>
    </row>
    <row r="53" spans="2:19" s="6" customFormat="1" ht="24.75" customHeight="1">
      <c r="B53" s="216" t="s">
        <v>353</v>
      </c>
      <c r="C53" s="304" t="s">
        <v>213</v>
      </c>
      <c r="D53" s="305">
        <v>78.5</v>
      </c>
      <c r="E53" s="309">
        <v>87</v>
      </c>
      <c r="F53" s="234">
        <v>87.9</v>
      </c>
      <c r="G53" s="305">
        <v>79.1</v>
      </c>
      <c r="H53" s="305">
        <v>0.0489236790606654</v>
      </c>
      <c r="I53" s="307" t="s">
        <v>429</v>
      </c>
      <c r="J53" s="305">
        <v>0.0489236790606654</v>
      </c>
      <c r="K53" s="307">
        <v>40.4</v>
      </c>
      <c r="L53" s="307" t="s">
        <v>66</v>
      </c>
      <c r="M53" s="307">
        <v>40.4</v>
      </c>
      <c r="N53" s="307" t="s">
        <v>65</v>
      </c>
      <c r="O53" s="307" t="s">
        <v>65</v>
      </c>
      <c r="P53" s="307">
        <v>87.5</v>
      </c>
      <c r="Q53" s="307">
        <v>74.1</v>
      </c>
      <c r="R53" s="308">
        <v>89.2</v>
      </c>
      <c r="S53" s="235"/>
    </row>
    <row r="54" spans="2:19" s="6" customFormat="1" ht="24.75" customHeight="1">
      <c r="B54" s="218" t="s">
        <v>439</v>
      </c>
      <c r="C54" s="304" t="s">
        <v>214</v>
      </c>
      <c r="D54" s="305">
        <v>78</v>
      </c>
      <c r="E54" s="309">
        <v>85.7</v>
      </c>
      <c r="F54" s="234">
        <v>86.7</v>
      </c>
      <c r="G54" s="305">
        <v>76.9</v>
      </c>
      <c r="H54" s="305">
        <v>0.0489236790606654</v>
      </c>
      <c r="I54" s="307" t="s">
        <v>65</v>
      </c>
      <c r="J54" s="305">
        <v>0.0489236790606654</v>
      </c>
      <c r="K54" s="307">
        <v>39.1</v>
      </c>
      <c r="L54" s="307" t="s">
        <v>66</v>
      </c>
      <c r="M54" s="307">
        <v>39.1</v>
      </c>
      <c r="N54" s="307" t="s">
        <v>65</v>
      </c>
      <c r="O54" s="307" t="s">
        <v>65</v>
      </c>
      <c r="P54" s="307">
        <v>88.3</v>
      </c>
      <c r="Q54" s="307">
        <v>73.6</v>
      </c>
      <c r="R54" s="308">
        <v>90.4</v>
      </c>
      <c r="S54" s="235"/>
    </row>
    <row r="55" spans="2:19" s="6" customFormat="1" ht="24.75" customHeight="1">
      <c r="B55" s="218" t="s">
        <v>299</v>
      </c>
      <c r="C55" s="304" t="s">
        <v>215</v>
      </c>
      <c r="D55" s="305">
        <v>77.6</v>
      </c>
      <c r="E55" s="309">
        <v>84.3</v>
      </c>
      <c r="F55" s="234">
        <v>85.7</v>
      </c>
      <c r="G55" s="305">
        <v>72.3</v>
      </c>
      <c r="H55" s="307" t="s">
        <v>66</v>
      </c>
      <c r="I55" s="307" t="s">
        <v>65</v>
      </c>
      <c r="J55" s="307" t="s">
        <v>66</v>
      </c>
      <c r="K55" s="307">
        <v>34.4</v>
      </c>
      <c r="L55" s="307" t="s">
        <v>65</v>
      </c>
      <c r="M55" s="307">
        <v>34.4</v>
      </c>
      <c r="N55" s="307" t="s">
        <v>427</v>
      </c>
      <c r="O55" s="307" t="s">
        <v>429</v>
      </c>
      <c r="P55" s="307">
        <v>89.1</v>
      </c>
      <c r="Q55" s="307">
        <v>73.1</v>
      </c>
      <c r="R55" s="308">
        <v>91.4</v>
      </c>
      <c r="S55" s="235"/>
    </row>
    <row r="56" spans="2:19" s="6" customFormat="1" ht="24.75" customHeight="1">
      <c r="B56" s="218" t="s">
        <v>108</v>
      </c>
      <c r="C56" s="304" t="s">
        <v>216</v>
      </c>
      <c r="D56" s="305">
        <v>77.5</v>
      </c>
      <c r="E56" s="309">
        <v>83.1</v>
      </c>
      <c r="F56" s="234">
        <v>84.6</v>
      </c>
      <c r="G56" s="305">
        <v>70.4</v>
      </c>
      <c r="H56" s="307" t="s">
        <v>438</v>
      </c>
      <c r="I56" s="307" t="s">
        <v>65</v>
      </c>
      <c r="J56" s="307" t="s">
        <v>66</v>
      </c>
      <c r="K56" s="307">
        <v>25.2</v>
      </c>
      <c r="L56" s="307" t="s">
        <v>429</v>
      </c>
      <c r="M56" s="307">
        <v>25.2</v>
      </c>
      <c r="N56" s="307" t="s">
        <v>65</v>
      </c>
      <c r="O56" s="307" t="s">
        <v>429</v>
      </c>
      <c r="P56" s="307">
        <v>88.9</v>
      </c>
      <c r="Q56" s="307">
        <v>73.7</v>
      </c>
      <c r="R56" s="308">
        <v>91.7</v>
      </c>
      <c r="S56" s="235"/>
    </row>
    <row r="57" spans="2:19" s="6" customFormat="1" ht="24.75" customHeight="1">
      <c r="B57" s="218" t="s">
        <v>111</v>
      </c>
      <c r="C57" s="304" t="s">
        <v>217</v>
      </c>
      <c r="D57" s="305">
        <v>76.6</v>
      </c>
      <c r="E57" s="309">
        <v>81.6</v>
      </c>
      <c r="F57" s="234">
        <v>83.1</v>
      </c>
      <c r="G57" s="305">
        <v>69.4</v>
      </c>
      <c r="H57" s="307" t="s">
        <v>434</v>
      </c>
      <c r="I57" s="307" t="s">
        <v>429</v>
      </c>
      <c r="J57" s="307" t="s">
        <v>66</v>
      </c>
      <c r="K57" s="307">
        <v>26.1</v>
      </c>
      <c r="L57" s="307" t="s">
        <v>65</v>
      </c>
      <c r="M57" s="307">
        <v>26.1</v>
      </c>
      <c r="N57" s="307" t="s">
        <v>65</v>
      </c>
      <c r="O57" s="307" t="s">
        <v>427</v>
      </c>
      <c r="P57" s="307">
        <v>88</v>
      </c>
      <c r="Q57" s="307">
        <v>72.8</v>
      </c>
      <c r="R57" s="308">
        <v>89.1</v>
      </c>
      <c r="S57" s="235"/>
    </row>
    <row r="58" spans="2:19" s="6" customFormat="1" ht="24.75" customHeight="1">
      <c r="B58" s="218" t="s">
        <v>116</v>
      </c>
      <c r="C58" s="304" t="s">
        <v>218</v>
      </c>
      <c r="D58" s="305">
        <v>76.3</v>
      </c>
      <c r="E58" s="306">
        <v>81.3</v>
      </c>
      <c r="F58" s="310">
        <v>82.6</v>
      </c>
      <c r="G58" s="305">
        <v>69.8</v>
      </c>
      <c r="H58" s="307" t="s">
        <v>66</v>
      </c>
      <c r="I58" s="307" t="s">
        <v>65</v>
      </c>
      <c r="J58" s="307" t="s">
        <v>66</v>
      </c>
      <c r="K58" s="307">
        <v>26.8</v>
      </c>
      <c r="L58" s="307" t="s">
        <v>429</v>
      </c>
      <c r="M58" s="307">
        <v>26.8</v>
      </c>
      <c r="N58" s="307" t="s">
        <v>65</v>
      </c>
      <c r="O58" s="307" t="s">
        <v>65</v>
      </c>
      <c r="P58" s="307">
        <v>87.7</v>
      </c>
      <c r="Q58" s="307">
        <v>72.4</v>
      </c>
      <c r="R58" s="308">
        <v>87</v>
      </c>
      <c r="S58" s="235"/>
    </row>
    <row r="59" spans="2:19" s="6" customFormat="1" ht="24.75" customHeight="1">
      <c r="B59" s="218" t="s">
        <v>152</v>
      </c>
      <c r="C59" s="304" t="s">
        <v>219</v>
      </c>
      <c r="D59" s="305">
        <v>75.4</v>
      </c>
      <c r="E59" s="306">
        <v>80.2</v>
      </c>
      <c r="F59" s="305">
        <v>81.4</v>
      </c>
      <c r="G59" s="305">
        <v>69.9</v>
      </c>
      <c r="H59" s="307" t="s">
        <v>66</v>
      </c>
      <c r="I59" s="307" t="s">
        <v>65</v>
      </c>
      <c r="J59" s="307" t="s">
        <v>66</v>
      </c>
      <c r="K59" s="307">
        <v>24.5</v>
      </c>
      <c r="L59" s="307" t="s">
        <v>429</v>
      </c>
      <c r="M59" s="307">
        <v>24.5</v>
      </c>
      <c r="N59" s="307" t="s">
        <v>65</v>
      </c>
      <c r="O59" s="307" t="s">
        <v>431</v>
      </c>
      <c r="P59" s="307">
        <v>86.4</v>
      </c>
      <c r="Q59" s="307">
        <v>71.7</v>
      </c>
      <c r="R59" s="308">
        <v>87</v>
      </c>
      <c r="S59" s="235"/>
    </row>
    <row r="60" spans="2:19" s="1" customFormat="1" ht="24.75" customHeight="1">
      <c r="B60" s="218" t="s">
        <v>440</v>
      </c>
      <c r="C60" s="304" t="s">
        <v>220</v>
      </c>
      <c r="D60" s="305">
        <v>74.7</v>
      </c>
      <c r="E60" s="306">
        <v>79.7</v>
      </c>
      <c r="F60" s="305">
        <v>80.7</v>
      </c>
      <c r="G60" s="305">
        <v>71</v>
      </c>
      <c r="H60" s="307" t="s">
        <v>66</v>
      </c>
      <c r="I60" s="307" t="s">
        <v>65</v>
      </c>
      <c r="J60" s="311" t="s">
        <v>66</v>
      </c>
      <c r="K60" s="305">
        <v>29</v>
      </c>
      <c r="L60" s="307" t="s">
        <v>65</v>
      </c>
      <c r="M60" s="305">
        <v>29</v>
      </c>
      <c r="N60" s="307" t="s">
        <v>65</v>
      </c>
      <c r="O60" s="307" t="s">
        <v>65</v>
      </c>
      <c r="P60" s="312">
        <v>86.2</v>
      </c>
      <c r="Q60" s="313">
        <v>70.7</v>
      </c>
      <c r="R60" s="308">
        <v>87.1</v>
      </c>
      <c r="S60" s="54"/>
    </row>
    <row r="61" spans="2:19" s="1" customFormat="1" ht="24.75" customHeight="1">
      <c r="B61" s="218" t="s">
        <v>157</v>
      </c>
      <c r="C61" s="304" t="s">
        <v>221</v>
      </c>
      <c r="D61" s="314">
        <v>74.1</v>
      </c>
      <c r="E61" s="306">
        <v>79.5</v>
      </c>
      <c r="F61" s="305">
        <v>80.4</v>
      </c>
      <c r="G61" s="305">
        <v>70.8</v>
      </c>
      <c r="H61" s="307" t="s">
        <v>66</v>
      </c>
      <c r="I61" s="307" t="s">
        <v>65</v>
      </c>
      <c r="J61" s="311" t="s">
        <v>66</v>
      </c>
      <c r="K61" s="305">
        <v>38.1</v>
      </c>
      <c r="L61" s="315" t="s">
        <v>65</v>
      </c>
      <c r="M61" s="305">
        <v>38.1</v>
      </c>
      <c r="N61" s="315" t="s">
        <v>65</v>
      </c>
      <c r="O61" s="315" t="s">
        <v>65</v>
      </c>
      <c r="P61" s="312">
        <v>84.6</v>
      </c>
      <c r="Q61" s="316" t="s">
        <v>441</v>
      </c>
      <c r="R61" s="308">
        <v>90.7</v>
      </c>
      <c r="S61" s="54"/>
    </row>
    <row r="62" spans="2:19" s="1" customFormat="1" ht="24.75" customHeight="1" thickBot="1">
      <c r="B62" s="257" t="s">
        <v>222</v>
      </c>
      <c r="C62" s="317" t="s">
        <v>230</v>
      </c>
      <c r="D62" s="318">
        <v>73.8</v>
      </c>
      <c r="E62" s="319">
        <v>79.2</v>
      </c>
      <c r="F62" s="320">
        <v>80.2</v>
      </c>
      <c r="G62" s="320">
        <v>70.8</v>
      </c>
      <c r="H62" s="321" t="s">
        <v>66</v>
      </c>
      <c r="I62" s="321" t="s">
        <v>65</v>
      </c>
      <c r="J62" s="322" t="s">
        <v>434</v>
      </c>
      <c r="K62" s="320">
        <v>38.6</v>
      </c>
      <c r="L62" s="323" t="s">
        <v>65</v>
      </c>
      <c r="M62" s="320">
        <v>38.6</v>
      </c>
      <c r="N62" s="323" t="s">
        <v>65</v>
      </c>
      <c r="O62" s="323" t="s">
        <v>65</v>
      </c>
      <c r="P62" s="324">
        <v>84.2</v>
      </c>
      <c r="Q62" s="325">
        <v>69.9</v>
      </c>
      <c r="R62" s="326">
        <v>91.4</v>
      </c>
      <c r="S62" s="54"/>
    </row>
    <row r="63" spans="2:14" s="1" customFormat="1" ht="19.5" customHeight="1">
      <c r="B63" s="194" t="s">
        <v>442</v>
      </c>
      <c r="C63" s="234"/>
      <c r="D63" s="234"/>
      <c r="E63" s="234"/>
      <c r="F63" s="234"/>
      <c r="G63" s="234"/>
      <c r="H63" s="235"/>
      <c r="I63" s="234"/>
      <c r="J63" s="234"/>
      <c r="K63" s="235"/>
      <c r="L63" s="234"/>
      <c r="M63" s="235"/>
      <c r="N63" s="234"/>
    </row>
    <row r="64" spans="2:14" s="1" customFormat="1" ht="19.5" customHeight="1">
      <c r="B64" s="265" t="s">
        <v>443</v>
      </c>
      <c r="C64" s="234"/>
      <c r="D64" s="234"/>
      <c r="E64" s="234"/>
      <c r="F64" s="234"/>
      <c r="G64" s="234"/>
      <c r="H64" s="235"/>
      <c r="I64" s="234"/>
      <c r="J64" s="234"/>
      <c r="K64" s="235"/>
      <c r="L64" s="234"/>
      <c r="M64" s="235"/>
      <c r="N64" s="234"/>
    </row>
    <row r="65" spans="2:14" s="1" customFormat="1" ht="19.5" customHeight="1">
      <c r="B65" s="265" t="s">
        <v>444</v>
      </c>
      <c r="C65" s="234"/>
      <c r="D65" s="234"/>
      <c r="E65" s="234"/>
      <c r="F65" s="234"/>
      <c r="G65" s="234"/>
      <c r="H65" s="235"/>
      <c r="I65" s="234"/>
      <c r="J65" s="234"/>
      <c r="K65" s="235"/>
      <c r="L65" s="234"/>
      <c r="M65" s="235"/>
      <c r="N65" s="234"/>
    </row>
    <row r="66" spans="2:14" s="1" customFormat="1" ht="19.5" customHeight="1">
      <c r="B66" s="265" t="s">
        <v>312</v>
      </c>
      <c r="C66" s="234"/>
      <c r="D66" s="234"/>
      <c r="E66" s="234"/>
      <c r="F66" s="234"/>
      <c r="G66" s="234"/>
      <c r="H66" s="235"/>
      <c r="I66" s="234"/>
      <c r="J66" s="234"/>
      <c r="K66" s="235"/>
      <c r="L66" s="234"/>
      <c r="M66" s="235"/>
      <c r="N66" s="234"/>
    </row>
    <row r="67" spans="2:14" s="1" customFormat="1" ht="19.5" customHeight="1">
      <c r="B67" s="194" t="s">
        <v>445</v>
      </c>
      <c r="C67" s="327"/>
      <c r="D67" s="234"/>
      <c r="E67" s="234"/>
      <c r="F67" s="234"/>
      <c r="G67" s="234"/>
      <c r="H67" s="235"/>
      <c r="I67" s="234"/>
      <c r="J67" s="234"/>
      <c r="K67" s="235"/>
      <c r="L67" s="234"/>
      <c r="M67" s="235"/>
      <c r="N67" s="234"/>
    </row>
    <row r="68" spans="2:14" s="1" customFormat="1" ht="19.5" customHeight="1">
      <c r="B68" s="194" t="s">
        <v>446</v>
      </c>
      <c r="C68" s="327"/>
      <c r="D68" s="234"/>
      <c r="E68" s="234"/>
      <c r="F68" s="234"/>
      <c r="G68" s="234"/>
      <c r="H68" s="235"/>
      <c r="I68" s="234"/>
      <c r="J68" s="234"/>
      <c r="K68" s="235"/>
      <c r="L68" s="234"/>
      <c r="M68" s="235"/>
      <c r="N68" s="234"/>
    </row>
    <row r="69" spans="2:14" s="1" customFormat="1" ht="19.5" customHeight="1">
      <c r="B69" s="238" t="s">
        <v>315</v>
      </c>
      <c r="C69" s="328"/>
      <c r="D69" s="328"/>
      <c r="E69" s="328"/>
      <c r="F69" s="328"/>
      <c r="I69" s="6"/>
      <c r="J69" s="6"/>
      <c r="K69" s="6"/>
      <c r="L69" s="6"/>
      <c r="M69" s="328"/>
      <c r="N69" s="328"/>
    </row>
  </sheetData>
  <sheetProtection/>
  <mergeCells count="4">
    <mergeCell ref="O27:O29"/>
    <mergeCell ref="P27:P29"/>
    <mergeCell ref="Q27:Q29"/>
    <mergeCell ref="R27:R29"/>
  </mergeCells>
  <printOptions/>
  <pageMargins left="0.5118110236220472" right="0.17" top="0.5511811023622047" bottom="0.3937007874015748" header="0.5118110236220472" footer="0.35433070866141736"/>
  <pageSetup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8" customHeight="1"/>
  <cols>
    <col min="1" max="1" width="2.59765625" style="66" customWidth="1"/>
    <col min="2" max="2" width="6.69921875" style="66" customWidth="1"/>
    <col min="3" max="3" width="11.09765625" style="66" customWidth="1"/>
    <col min="4" max="6" width="10.59765625" style="66" customWidth="1"/>
    <col min="7" max="7" width="10.69921875" style="66" customWidth="1"/>
    <col min="8" max="10" width="10.59765625" style="66" customWidth="1"/>
    <col min="11" max="11" width="11.59765625" style="66" customWidth="1"/>
    <col min="12" max="13" width="10.59765625" style="66" customWidth="1"/>
    <col min="14" max="14" width="10.5" style="66" customWidth="1"/>
    <col min="15" max="15" width="11.5" style="66" bestFit="1" customWidth="1"/>
    <col min="16" max="16" width="11.5" style="66" customWidth="1"/>
    <col min="17" max="17" width="11.3984375" style="66" customWidth="1"/>
    <col min="18" max="18" width="11.5" style="66" customWidth="1"/>
    <col min="19" max="19" width="0.6953125" style="66" customWidth="1"/>
    <col min="20" max="16384" width="9" style="66" customWidth="1"/>
  </cols>
  <sheetData>
    <row r="1" spans="2:14" s="1" customFormat="1" ht="18" customHeight="1">
      <c r="B1" s="192" t="s">
        <v>447</v>
      </c>
      <c r="C1" s="328"/>
      <c r="D1" s="328"/>
      <c r="E1" s="328"/>
      <c r="F1" s="328"/>
      <c r="I1" s="6"/>
      <c r="J1" s="6"/>
      <c r="K1" s="6"/>
      <c r="L1" s="6"/>
      <c r="M1" s="328"/>
      <c r="N1" s="328"/>
    </row>
    <row r="2" spans="2:14" s="1" customFormat="1" ht="11.25" customHeight="1" thickBot="1">
      <c r="B2" s="2"/>
      <c r="C2" s="17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8" s="1" customFormat="1" ht="11.25" customHeight="1">
      <c r="B3" s="7"/>
      <c r="D3" s="199"/>
      <c r="E3" s="13"/>
      <c r="F3" s="11"/>
      <c r="G3" s="11"/>
      <c r="H3" s="199"/>
      <c r="I3" s="11"/>
      <c r="J3" s="11"/>
      <c r="K3" s="199"/>
      <c r="L3" s="11"/>
      <c r="M3" s="11"/>
      <c r="N3" s="199"/>
      <c r="O3" s="561" t="s">
        <v>421</v>
      </c>
      <c r="P3" s="599" t="s">
        <v>257</v>
      </c>
      <c r="Q3" s="602" t="s">
        <v>258</v>
      </c>
      <c r="R3" s="605" t="s">
        <v>422</v>
      </c>
    </row>
    <row r="4" spans="2:18" s="1" customFormat="1" ht="24.75" customHeight="1">
      <c r="B4" s="15"/>
      <c r="D4" s="16" t="s">
        <v>260</v>
      </c>
      <c r="E4" s="20" t="s">
        <v>113</v>
      </c>
      <c r="F4" s="202" t="s">
        <v>423</v>
      </c>
      <c r="G4" s="16" t="s">
        <v>112</v>
      </c>
      <c r="H4" s="16" t="s">
        <v>424</v>
      </c>
      <c r="I4" s="16" t="s">
        <v>263</v>
      </c>
      <c r="J4" s="16" t="s">
        <v>112</v>
      </c>
      <c r="K4" s="16" t="s">
        <v>114</v>
      </c>
      <c r="L4" s="16" t="s">
        <v>264</v>
      </c>
      <c r="M4" s="16" t="s">
        <v>112</v>
      </c>
      <c r="N4" s="16" t="s">
        <v>124</v>
      </c>
      <c r="O4" s="562"/>
      <c r="P4" s="600"/>
      <c r="Q4" s="603"/>
      <c r="R4" s="606"/>
    </row>
    <row r="5" spans="2:18" s="1" customFormat="1" ht="11.25" customHeight="1">
      <c r="B5" s="21"/>
      <c r="C5" s="329"/>
      <c r="D5" s="22"/>
      <c r="E5" s="24"/>
      <c r="F5" s="22"/>
      <c r="G5" s="22"/>
      <c r="H5" s="22"/>
      <c r="I5" s="22"/>
      <c r="J5" s="22"/>
      <c r="K5" s="22"/>
      <c r="L5" s="22"/>
      <c r="M5" s="22"/>
      <c r="N5" s="22"/>
      <c r="O5" s="563"/>
      <c r="P5" s="601"/>
      <c r="Q5" s="604"/>
      <c r="R5" s="607"/>
    </row>
    <row r="6" spans="2:21" s="1" customFormat="1" ht="21.75" customHeight="1">
      <c r="B6" s="206" t="s">
        <v>448</v>
      </c>
      <c r="C6" s="251" t="s">
        <v>426</v>
      </c>
      <c r="D6" s="330">
        <v>81.4</v>
      </c>
      <c r="E6" s="331">
        <v>270.9</v>
      </c>
      <c r="F6" s="330">
        <v>328.8</v>
      </c>
      <c r="G6" s="330">
        <v>68.2</v>
      </c>
      <c r="H6" s="330">
        <v>15.3</v>
      </c>
      <c r="I6" s="330">
        <v>14</v>
      </c>
      <c r="J6" s="330">
        <v>16</v>
      </c>
      <c r="K6" s="330">
        <v>428.6</v>
      </c>
      <c r="L6" s="330">
        <v>568.1</v>
      </c>
      <c r="M6" s="330">
        <v>350.2</v>
      </c>
      <c r="N6" s="330">
        <v>6150</v>
      </c>
      <c r="O6" s="330">
        <v>23.3</v>
      </c>
      <c r="P6" s="255" t="s">
        <v>267</v>
      </c>
      <c r="Q6" s="248" t="s">
        <v>267</v>
      </c>
      <c r="R6" s="252" t="s">
        <v>267</v>
      </c>
      <c r="U6" s="352"/>
    </row>
    <row r="7" spans="2:21" s="1" customFormat="1" ht="21.75" customHeight="1">
      <c r="B7" s="213" t="s">
        <v>23</v>
      </c>
      <c r="C7" s="251" t="s">
        <v>428</v>
      </c>
      <c r="D7" s="330">
        <v>64.2</v>
      </c>
      <c r="E7" s="331">
        <v>296.6</v>
      </c>
      <c r="F7" s="330">
        <v>354.9</v>
      </c>
      <c r="G7" s="330">
        <v>144.6</v>
      </c>
      <c r="H7" s="330">
        <v>20.4</v>
      </c>
      <c r="I7" s="330">
        <v>21.7</v>
      </c>
      <c r="J7" s="330">
        <v>16.1</v>
      </c>
      <c r="K7" s="330">
        <v>299.6</v>
      </c>
      <c r="L7" s="330">
        <v>396.2</v>
      </c>
      <c r="M7" s="330">
        <v>246</v>
      </c>
      <c r="N7" s="330">
        <v>8358.7</v>
      </c>
      <c r="O7" s="330">
        <v>26</v>
      </c>
      <c r="P7" s="255" t="s">
        <v>267</v>
      </c>
      <c r="Q7" s="248" t="s">
        <v>267</v>
      </c>
      <c r="R7" s="252" t="s">
        <v>267</v>
      </c>
      <c r="U7" s="352"/>
    </row>
    <row r="8" spans="2:21" s="1" customFormat="1" ht="21.75" customHeight="1">
      <c r="B8" s="213" t="s">
        <v>28</v>
      </c>
      <c r="C8" s="251" t="s">
        <v>430</v>
      </c>
      <c r="D8" s="330">
        <v>59.8</v>
      </c>
      <c r="E8" s="331">
        <v>358.4</v>
      </c>
      <c r="F8" s="330">
        <v>395.8</v>
      </c>
      <c r="G8" s="330">
        <v>106.7</v>
      </c>
      <c r="H8" s="330">
        <v>18.3</v>
      </c>
      <c r="I8" s="330">
        <v>22.5</v>
      </c>
      <c r="J8" s="330">
        <v>17.4</v>
      </c>
      <c r="K8" s="330">
        <v>502.2</v>
      </c>
      <c r="L8" s="330">
        <v>573.2</v>
      </c>
      <c r="M8" s="330">
        <v>450.9</v>
      </c>
      <c r="N8" s="330">
        <v>11450.3</v>
      </c>
      <c r="O8" s="330">
        <v>31</v>
      </c>
      <c r="P8" s="255" t="s">
        <v>267</v>
      </c>
      <c r="Q8" s="248" t="s">
        <v>267</v>
      </c>
      <c r="R8" s="252" t="s">
        <v>267</v>
      </c>
      <c r="U8" s="352"/>
    </row>
    <row r="9" spans="2:21" s="1" customFormat="1" ht="21.75" customHeight="1">
      <c r="B9" s="213" t="s">
        <v>33</v>
      </c>
      <c r="C9" s="251" t="s">
        <v>449</v>
      </c>
      <c r="D9" s="330">
        <v>57.9</v>
      </c>
      <c r="E9" s="331">
        <v>310.6</v>
      </c>
      <c r="F9" s="330">
        <v>326.7</v>
      </c>
      <c r="G9" s="330">
        <v>181.9</v>
      </c>
      <c r="H9" s="330">
        <v>15.4</v>
      </c>
      <c r="I9" s="330">
        <v>20</v>
      </c>
      <c r="J9" s="330">
        <v>14.6</v>
      </c>
      <c r="K9" s="330">
        <v>469.4</v>
      </c>
      <c r="L9" s="330">
        <v>613.1</v>
      </c>
      <c r="M9" s="330">
        <v>399.9</v>
      </c>
      <c r="N9" s="330">
        <v>13995.7</v>
      </c>
      <c r="O9" s="330">
        <v>34</v>
      </c>
      <c r="P9" s="255" t="s">
        <v>267</v>
      </c>
      <c r="Q9" s="248" t="s">
        <v>267</v>
      </c>
      <c r="R9" s="252" t="s">
        <v>267</v>
      </c>
      <c r="U9" s="352"/>
    </row>
    <row r="10" spans="2:21" s="1" customFormat="1" ht="21.75" customHeight="1">
      <c r="B10" s="213" t="s">
        <v>38</v>
      </c>
      <c r="C10" s="251" t="s">
        <v>409</v>
      </c>
      <c r="D10" s="330">
        <v>55.7</v>
      </c>
      <c r="E10" s="331">
        <v>287.9</v>
      </c>
      <c r="F10" s="330">
        <v>285.4</v>
      </c>
      <c r="G10" s="330">
        <v>305.2</v>
      </c>
      <c r="H10" s="330">
        <v>25.4</v>
      </c>
      <c r="I10" s="330">
        <v>6.6</v>
      </c>
      <c r="J10" s="330">
        <v>38.1</v>
      </c>
      <c r="K10" s="330">
        <v>359</v>
      </c>
      <c r="L10" s="330">
        <v>276.3</v>
      </c>
      <c r="M10" s="330">
        <v>420</v>
      </c>
      <c r="N10" s="330">
        <v>20569.2</v>
      </c>
      <c r="O10" s="330">
        <v>36.9</v>
      </c>
      <c r="P10" s="255" t="s">
        <v>267</v>
      </c>
      <c r="Q10" s="248" t="s">
        <v>267</v>
      </c>
      <c r="R10" s="252" t="s">
        <v>267</v>
      </c>
      <c r="U10" s="352"/>
    </row>
    <row r="11" spans="2:21" s="1" customFormat="1" ht="21.75" customHeight="1">
      <c r="B11" s="213" t="s">
        <v>43</v>
      </c>
      <c r="C11" s="251" t="s">
        <v>410</v>
      </c>
      <c r="D11" s="330">
        <v>57.4</v>
      </c>
      <c r="E11" s="331">
        <v>331.6</v>
      </c>
      <c r="F11" s="330">
        <v>363.3</v>
      </c>
      <c r="G11" s="330">
        <v>201.4</v>
      </c>
      <c r="H11" s="330">
        <v>26.9</v>
      </c>
      <c r="I11" s="330">
        <v>20.5</v>
      </c>
      <c r="J11" s="330">
        <v>31.6</v>
      </c>
      <c r="K11" s="330">
        <v>254.6</v>
      </c>
      <c r="L11" s="330">
        <v>136.3</v>
      </c>
      <c r="M11" s="330">
        <v>401.2</v>
      </c>
      <c r="N11" s="330">
        <v>19717</v>
      </c>
      <c r="O11" s="330">
        <v>41.2</v>
      </c>
      <c r="P11" s="255" t="s">
        <v>267</v>
      </c>
      <c r="Q11" s="248" t="s">
        <v>267</v>
      </c>
      <c r="R11" s="252" t="s">
        <v>267</v>
      </c>
      <c r="U11" s="352"/>
    </row>
    <row r="12" spans="2:21" s="1" customFormat="1" ht="21.75" customHeight="1">
      <c r="B12" s="213" t="s">
        <v>48</v>
      </c>
      <c r="C12" s="251" t="s">
        <v>411</v>
      </c>
      <c r="D12" s="330">
        <v>56.9</v>
      </c>
      <c r="E12" s="331">
        <v>345.8</v>
      </c>
      <c r="F12" s="330">
        <v>437.8</v>
      </c>
      <c r="G12" s="330">
        <v>194.6</v>
      </c>
      <c r="H12" s="330">
        <v>23.8</v>
      </c>
      <c r="I12" s="330">
        <v>26.3</v>
      </c>
      <c r="J12" s="330">
        <v>22.4</v>
      </c>
      <c r="K12" s="330">
        <v>166.7</v>
      </c>
      <c r="L12" s="330">
        <v>79</v>
      </c>
      <c r="M12" s="330">
        <v>332.6</v>
      </c>
      <c r="N12" s="330">
        <v>17832</v>
      </c>
      <c r="O12" s="330">
        <v>42.5</v>
      </c>
      <c r="P12" s="255" t="s">
        <v>267</v>
      </c>
      <c r="Q12" s="248" t="s">
        <v>267</v>
      </c>
      <c r="R12" s="252" t="s">
        <v>267</v>
      </c>
      <c r="U12" s="352"/>
    </row>
    <row r="13" spans="1:21" s="1" customFormat="1" ht="21.75" customHeight="1">
      <c r="A13" s="6"/>
      <c r="B13" s="215" t="s">
        <v>412</v>
      </c>
      <c r="C13" s="251" t="s">
        <v>196</v>
      </c>
      <c r="D13" s="330">
        <v>52.5</v>
      </c>
      <c r="E13" s="331">
        <v>324</v>
      </c>
      <c r="F13" s="330">
        <v>341.4</v>
      </c>
      <c r="G13" s="330">
        <v>265.9</v>
      </c>
      <c r="H13" s="330">
        <v>26.2</v>
      </c>
      <c r="I13" s="330">
        <v>27</v>
      </c>
      <c r="J13" s="330">
        <v>25</v>
      </c>
      <c r="K13" s="330">
        <v>221.5</v>
      </c>
      <c r="L13" s="332" t="s">
        <v>15</v>
      </c>
      <c r="M13" s="330">
        <v>221.5</v>
      </c>
      <c r="N13" s="330">
        <v>21132.9</v>
      </c>
      <c r="O13" s="330">
        <v>40.1</v>
      </c>
      <c r="P13" s="255" t="s">
        <v>267</v>
      </c>
      <c r="Q13" s="248" t="s">
        <v>267</v>
      </c>
      <c r="R13" s="252" t="s">
        <v>267</v>
      </c>
      <c r="U13" s="352"/>
    </row>
    <row r="14" spans="2:21" s="6" customFormat="1" ht="21.75" customHeight="1">
      <c r="B14" s="216" t="s">
        <v>58</v>
      </c>
      <c r="C14" s="253" t="s">
        <v>450</v>
      </c>
      <c r="D14" s="330">
        <v>44.6</v>
      </c>
      <c r="E14" s="331">
        <v>366.1</v>
      </c>
      <c r="F14" s="330">
        <v>392.6</v>
      </c>
      <c r="G14" s="330">
        <v>284.9</v>
      </c>
      <c r="H14" s="330">
        <v>12.2</v>
      </c>
      <c r="I14" s="332" t="s">
        <v>15</v>
      </c>
      <c r="J14" s="330">
        <v>12.2</v>
      </c>
      <c r="K14" s="330">
        <v>148</v>
      </c>
      <c r="L14" s="332" t="s">
        <v>15</v>
      </c>
      <c r="M14" s="330">
        <v>148</v>
      </c>
      <c r="N14" s="330">
        <v>8377.8</v>
      </c>
      <c r="O14" s="330">
        <v>33.9</v>
      </c>
      <c r="P14" s="255" t="s">
        <v>267</v>
      </c>
      <c r="Q14" s="248" t="s">
        <v>267</v>
      </c>
      <c r="R14" s="252" t="s">
        <v>267</v>
      </c>
      <c r="U14" s="352"/>
    </row>
    <row r="15" spans="2:21" s="6" customFormat="1" ht="21.75" customHeight="1">
      <c r="B15" s="216" t="s">
        <v>344</v>
      </c>
      <c r="C15" s="253" t="s">
        <v>451</v>
      </c>
      <c r="D15" s="330">
        <v>39.9</v>
      </c>
      <c r="E15" s="331">
        <v>301.1</v>
      </c>
      <c r="F15" s="330">
        <v>298.2</v>
      </c>
      <c r="G15" s="330">
        <v>312.2</v>
      </c>
      <c r="H15" s="330">
        <v>7</v>
      </c>
      <c r="I15" s="332" t="s">
        <v>65</v>
      </c>
      <c r="J15" s="330">
        <v>7</v>
      </c>
      <c r="K15" s="330">
        <v>93.4</v>
      </c>
      <c r="L15" s="332" t="s">
        <v>15</v>
      </c>
      <c r="M15" s="330">
        <v>93.4</v>
      </c>
      <c r="N15" s="332" t="s">
        <v>65</v>
      </c>
      <c r="O15" s="330">
        <v>32.2</v>
      </c>
      <c r="P15" s="255" t="s">
        <v>267</v>
      </c>
      <c r="Q15" s="248" t="s">
        <v>267</v>
      </c>
      <c r="R15" s="308" t="s">
        <v>291</v>
      </c>
      <c r="U15" s="352"/>
    </row>
    <row r="16" spans="2:21" s="6" customFormat="1" ht="21.75" customHeight="1">
      <c r="B16" s="216" t="s">
        <v>433</v>
      </c>
      <c r="C16" s="253" t="s">
        <v>452</v>
      </c>
      <c r="D16" s="330">
        <v>39.3</v>
      </c>
      <c r="E16" s="331">
        <v>294.2</v>
      </c>
      <c r="F16" s="330">
        <v>286.9</v>
      </c>
      <c r="G16" s="330">
        <v>328.5</v>
      </c>
      <c r="H16" s="330">
        <v>4.4</v>
      </c>
      <c r="I16" s="332" t="s">
        <v>65</v>
      </c>
      <c r="J16" s="330">
        <v>4.4</v>
      </c>
      <c r="K16" s="330">
        <v>88.8</v>
      </c>
      <c r="L16" s="332" t="s">
        <v>15</v>
      </c>
      <c r="M16" s="330">
        <v>88.8</v>
      </c>
      <c r="N16" s="332" t="s">
        <v>65</v>
      </c>
      <c r="O16" s="330">
        <v>31.7</v>
      </c>
      <c r="P16" s="255" t="s">
        <v>267</v>
      </c>
      <c r="Q16" s="248" t="s">
        <v>267</v>
      </c>
      <c r="R16" s="308" t="s">
        <v>291</v>
      </c>
      <c r="U16" s="352"/>
    </row>
    <row r="17" spans="2:21" s="6" customFormat="1" ht="21.75" customHeight="1">
      <c r="B17" s="216" t="s">
        <v>435</v>
      </c>
      <c r="C17" s="253" t="s">
        <v>208</v>
      </c>
      <c r="D17" s="330">
        <v>37.4</v>
      </c>
      <c r="E17" s="331">
        <v>287.3</v>
      </c>
      <c r="F17" s="330">
        <v>290.4</v>
      </c>
      <c r="G17" s="330">
        <v>264.4</v>
      </c>
      <c r="H17" s="330">
        <v>5</v>
      </c>
      <c r="I17" s="332" t="s">
        <v>65</v>
      </c>
      <c r="J17" s="330">
        <v>5</v>
      </c>
      <c r="K17" s="330">
        <v>93.4</v>
      </c>
      <c r="L17" s="332" t="s">
        <v>15</v>
      </c>
      <c r="M17" s="330">
        <v>93.4</v>
      </c>
      <c r="N17" s="332" t="s">
        <v>65</v>
      </c>
      <c r="O17" s="330">
        <v>30</v>
      </c>
      <c r="P17" s="255" t="s">
        <v>267</v>
      </c>
      <c r="Q17" s="248" t="s">
        <v>267</v>
      </c>
      <c r="R17" s="308" t="s">
        <v>291</v>
      </c>
      <c r="U17" s="352"/>
    </row>
    <row r="18" spans="2:21" s="6" customFormat="1" ht="21.75" customHeight="1">
      <c r="B18" s="216" t="s">
        <v>453</v>
      </c>
      <c r="C18" s="253" t="s">
        <v>209</v>
      </c>
      <c r="D18" s="330">
        <v>36.2</v>
      </c>
      <c r="E18" s="331">
        <v>272.4</v>
      </c>
      <c r="F18" s="330">
        <v>274.7</v>
      </c>
      <c r="G18" s="330">
        <v>253.7</v>
      </c>
      <c r="H18" s="330">
        <v>7</v>
      </c>
      <c r="I18" s="332" t="s">
        <v>65</v>
      </c>
      <c r="J18" s="330">
        <v>7</v>
      </c>
      <c r="K18" s="330">
        <v>94.5</v>
      </c>
      <c r="L18" s="332" t="s">
        <v>15</v>
      </c>
      <c r="M18" s="330">
        <v>94.5</v>
      </c>
      <c r="N18" s="332" t="s">
        <v>65</v>
      </c>
      <c r="O18" s="330">
        <v>29.2</v>
      </c>
      <c r="P18" s="255" t="s">
        <v>267</v>
      </c>
      <c r="Q18" s="248" t="s">
        <v>267</v>
      </c>
      <c r="R18" s="308" t="s">
        <v>291</v>
      </c>
      <c r="U18" s="352"/>
    </row>
    <row r="19" spans="2:21" s="6" customFormat="1" ht="21.75" customHeight="1">
      <c r="B19" s="216" t="s">
        <v>348</v>
      </c>
      <c r="C19" s="253" t="s">
        <v>210</v>
      </c>
      <c r="D19" s="330">
        <v>36</v>
      </c>
      <c r="E19" s="331">
        <v>257.4</v>
      </c>
      <c r="F19" s="330">
        <v>256.6</v>
      </c>
      <c r="G19" s="330">
        <v>265.4</v>
      </c>
      <c r="H19" s="332" t="s">
        <v>66</v>
      </c>
      <c r="I19" s="332" t="s">
        <v>65</v>
      </c>
      <c r="J19" s="332" t="s">
        <v>66</v>
      </c>
      <c r="K19" s="330">
        <v>83.9</v>
      </c>
      <c r="L19" s="332" t="s">
        <v>15</v>
      </c>
      <c r="M19" s="330">
        <v>83.9</v>
      </c>
      <c r="N19" s="332" t="s">
        <v>65</v>
      </c>
      <c r="O19" s="332" t="s">
        <v>65</v>
      </c>
      <c r="P19" s="330">
        <v>127.4</v>
      </c>
      <c r="Q19" s="330">
        <v>23</v>
      </c>
      <c r="R19" s="308" t="s">
        <v>291</v>
      </c>
      <c r="U19" s="352"/>
    </row>
    <row r="20" spans="2:21" s="6" customFormat="1" ht="21.75" customHeight="1">
      <c r="B20" s="216" t="s">
        <v>350</v>
      </c>
      <c r="C20" s="253" t="s">
        <v>211</v>
      </c>
      <c r="D20" s="330">
        <v>35.1</v>
      </c>
      <c r="E20" s="331">
        <v>255.2</v>
      </c>
      <c r="F20" s="330">
        <v>253.4</v>
      </c>
      <c r="G20" s="330">
        <v>272.4</v>
      </c>
      <c r="H20" s="330">
        <v>18</v>
      </c>
      <c r="I20" s="332" t="s">
        <v>65</v>
      </c>
      <c r="J20" s="330">
        <v>18</v>
      </c>
      <c r="K20" s="330">
        <v>80.1</v>
      </c>
      <c r="L20" s="332" t="s">
        <v>15</v>
      </c>
      <c r="M20" s="330">
        <v>80.1</v>
      </c>
      <c r="N20" s="332" t="s">
        <v>65</v>
      </c>
      <c r="O20" s="332" t="s">
        <v>65</v>
      </c>
      <c r="P20" s="333">
        <v>127.9</v>
      </c>
      <c r="Q20" s="44">
        <v>22.1</v>
      </c>
      <c r="R20" s="308" t="s">
        <v>291</v>
      </c>
      <c r="U20" s="352"/>
    </row>
    <row r="21" spans="2:21" s="6" customFormat="1" ht="21.75" customHeight="1">
      <c r="B21" s="216" t="s">
        <v>352</v>
      </c>
      <c r="C21" s="253" t="s">
        <v>212</v>
      </c>
      <c r="D21" s="330">
        <v>33.5</v>
      </c>
      <c r="E21" s="331">
        <v>254.6</v>
      </c>
      <c r="F21" s="330">
        <v>257</v>
      </c>
      <c r="G21" s="330">
        <v>234.8</v>
      </c>
      <c r="H21" s="330">
        <v>3.5</v>
      </c>
      <c r="I21" s="332" t="s">
        <v>65</v>
      </c>
      <c r="J21" s="330">
        <v>3.5</v>
      </c>
      <c r="K21" s="330">
        <v>83.6</v>
      </c>
      <c r="L21" s="332" t="s">
        <v>15</v>
      </c>
      <c r="M21" s="330">
        <v>83.6</v>
      </c>
      <c r="N21" s="332" t="s">
        <v>65</v>
      </c>
      <c r="O21" s="332" t="s">
        <v>65</v>
      </c>
      <c r="P21" s="333">
        <v>127.9</v>
      </c>
      <c r="Q21" s="44">
        <v>21</v>
      </c>
      <c r="R21" s="334">
        <v>141</v>
      </c>
      <c r="T21" s="53"/>
      <c r="U21" s="352"/>
    </row>
    <row r="22" spans="2:21" s="6" customFormat="1" ht="21.75" customHeight="1">
      <c r="B22" s="216" t="s">
        <v>353</v>
      </c>
      <c r="C22" s="253" t="s">
        <v>213</v>
      </c>
      <c r="D22" s="330">
        <v>32.7</v>
      </c>
      <c r="E22" s="331">
        <v>248.7</v>
      </c>
      <c r="F22" s="330">
        <v>254.6</v>
      </c>
      <c r="G22" s="330">
        <v>205.6</v>
      </c>
      <c r="H22" s="330">
        <v>4</v>
      </c>
      <c r="I22" s="332" t="s">
        <v>65</v>
      </c>
      <c r="J22" s="330">
        <v>4</v>
      </c>
      <c r="K22" s="330">
        <v>85.7</v>
      </c>
      <c r="L22" s="332" t="s">
        <v>15</v>
      </c>
      <c r="M22" s="330">
        <v>85.7</v>
      </c>
      <c r="N22" s="332" t="s">
        <v>65</v>
      </c>
      <c r="O22" s="332" t="s">
        <v>65</v>
      </c>
      <c r="P22" s="333">
        <v>136</v>
      </c>
      <c r="Q22" s="44">
        <v>20.6</v>
      </c>
      <c r="R22" s="334">
        <v>170.3</v>
      </c>
      <c r="T22" s="53"/>
      <c r="U22" s="352"/>
    </row>
    <row r="23" spans="2:21" s="6" customFormat="1" ht="21.75" customHeight="1">
      <c r="B23" s="218" t="s">
        <v>439</v>
      </c>
      <c r="C23" s="253" t="s">
        <v>214</v>
      </c>
      <c r="D23" s="330">
        <v>32.6</v>
      </c>
      <c r="E23" s="331">
        <v>257.3</v>
      </c>
      <c r="F23" s="330">
        <v>265.6</v>
      </c>
      <c r="G23" s="330">
        <v>199.6</v>
      </c>
      <c r="H23" s="332" t="s">
        <v>66</v>
      </c>
      <c r="I23" s="332" t="s">
        <v>65</v>
      </c>
      <c r="J23" s="332" t="s">
        <v>66</v>
      </c>
      <c r="K23" s="330">
        <v>87.8</v>
      </c>
      <c r="L23" s="332" t="s">
        <v>15</v>
      </c>
      <c r="M23" s="330">
        <v>87.8</v>
      </c>
      <c r="N23" s="332" t="s">
        <v>65</v>
      </c>
      <c r="O23" s="332" t="s">
        <v>65</v>
      </c>
      <c r="P23" s="333">
        <v>140.7</v>
      </c>
      <c r="Q23" s="44">
        <v>20.4</v>
      </c>
      <c r="R23" s="334">
        <v>190.8</v>
      </c>
      <c r="T23" s="53"/>
      <c r="U23" s="352"/>
    </row>
    <row r="24" spans="2:21" s="6" customFormat="1" ht="21.75" customHeight="1">
      <c r="B24" s="218" t="s">
        <v>299</v>
      </c>
      <c r="C24" s="253" t="s">
        <v>215</v>
      </c>
      <c r="D24" s="330">
        <v>32.1</v>
      </c>
      <c r="E24" s="331">
        <v>252.1</v>
      </c>
      <c r="F24" s="330">
        <v>264.1</v>
      </c>
      <c r="G24" s="330">
        <v>174.9</v>
      </c>
      <c r="H24" s="332">
        <v>0.7</v>
      </c>
      <c r="I24" s="332" t="s">
        <v>65</v>
      </c>
      <c r="J24" s="332">
        <v>0.7</v>
      </c>
      <c r="K24" s="330">
        <v>89.7</v>
      </c>
      <c r="L24" s="332" t="s">
        <v>65</v>
      </c>
      <c r="M24" s="330">
        <v>89.7</v>
      </c>
      <c r="N24" s="332" t="s">
        <v>65</v>
      </c>
      <c r="O24" s="332" t="s">
        <v>65</v>
      </c>
      <c r="P24" s="333">
        <v>144.2</v>
      </c>
      <c r="Q24" s="44">
        <v>20.1</v>
      </c>
      <c r="R24" s="334">
        <v>179.7</v>
      </c>
      <c r="T24" s="53"/>
      <c r="U24" s="352"/>
    </row>
    <row r="25" spans="2:21" s="6" customFormat="1" ht="21.75" customHeight="1">
      <c r="B25" s="218" t="s">
        <v>108</v>
      </c>
      <c r="C25" s="253" t="s">
        <v>216</v>
      </c>
      <c r="D25" s="330">
        <v>32.1</v>
      </c>
      <c r="E25" s="331">
        <v>252.1</v>
      </c>
      <c r="F25" s="330">
        <v>264.1</v>
      </c>
      <c r="G25" s="330">
        <v>174.9</v>
      </c>
      <c r="H25" s="332" t="s">
        <v>66</v>
      </c>
      <c r="I25" s="332" t="s">
        <v>65</v>
      </c>
      <c r="J25" s="332" t="s">
        <v>66</v>
      </c>
      <c r="K25" s="330">
        <v>89.7</v>
      </c>
      <c r="L25" s="332" t="s">
        <v>65</v>
      </c>
      <c r="M25" s="330">
        <v>89.7</v>
      </c>
      <c r="N25" s="332" t="s">
        <v>65</v>
      </c>
      <c r="O25" s="332" t="s">
        <v>65</v>
      </c>
      <c r="P25" s="333">
        <v>144.2</v>
      </c>
      <c r="Q25" s="44">
        <v>20.1</v>
      </c>
      <c r="R25" s="334">
        <v>183.7</v>
      </c>
      <c r="T25" s="53"/>
      <c r="U25" s="352"/>
    </row>
    <row r="26" spans="2:21" s="6" customFormat="1" ht="21.75" customHeight="1">
      <c r="B26" s="218" t="s">
        <v>111</v>
      </c>
      <c r="C26" s="253" t="s">
        <v>217</v>
      </c>
      <c r="D26" s="330">
        <v>30.8</v>
      </c>
      <c r="E26" s="331">
        <v>248.3</v>
      </c>
      <c r="F26" s="330">
        <v>264.6</v>
      </c>
      <c r="G26" s="330">
        <v>155.4</v>
      </c>
      <c r="H26" s="332">
        <v>4</v>
      </c>
      <c r="I26" s="332" t="s">
        <v>65</v>
      </c>
      <c r="J26" s="332">
        <v>4</v>
      </c>
      <c r="K26" s="330">
        <v>79.9</v>
      </c>
      <c r="L26" s="332" t="s">
        <v>65</v>
      </c>
      <c r="M26" s="330">
        <v>79.9</v>
      </c>
      <c r="N26" s="332" t="s">
        <v>65</v>
      </c>
      <c r="O26" s="332" t="s">
        <v>65</v>
      </c>
      <c r="P26" s="333">
        <v>143.9</v>
      </c>
      <c r="Q26" s="44">
        <v>19.5</v>
      </c>
      <c r="R26" s="334">
        <v>167.7</v>
      </c>
      <c r="T26" s="53"/>
      <c r="U26" s="352"/>
    </row>
    <row r="27" spans="2:21" s="6" customFormat="1" ht="21.75" customHeight="1">
      <c r="B27" s="218" t="s">
        <v>116</v>
      </c>
      <c r="C27" s="253" t="s">
        <v>218</v>
      </c>
      <c r="D27" s="330">
        <v>30.1</v>
      </c>
      <c r="E27" s="331">
        <v>238.3</v>
      </c>
      <c r="F27" s="330">
        <v>250.3</v>
      </c>
      <c r="G27" s="330">
        <v>159.6</v>
      </c>
      <c r="H27" s="332">
        <v>4</v>
      </c>
      <c r="I27" s="332" t="s">
        <v>65</v>
      </c>
      <c r="J27" s="332">
        <v>4</v>
      </c>
      <c r="K27" s="330">
        <v>83.1</v>
      </c>
      <c r="L27" s="332" t="s">
        <v>65</v>
      </c>
      <c r="M27" s="330">
        <v>83.1</v>
      </c>
      <c r="N27" s="332" t="s">
        <v>65</v>
      </c>
      <c r="O27" s="332" t="s">
        <v>65</v>
      </c>
      <c r="P27" s="333">
        <v>143.5</v>
      </c>
      <c r="Q27" s="44">
        <v>19.1</v>
      </c>
      <c r="R27" s="334">
        <v>163.9</v>
      </c>
      <c r="T27" s="53"/>
      <c r="U27" s="352"/>
    </row>
    <row r="28" spans="2:21" s="6" customFormat="1" ht="21.75" customHeight="1">
      <c r="B28" s="218" t="s">
        <v>152</v>
      </c>
      <c r="C28" s="253" t="s">
        <v>219</v>
      </c>
      <c r="D28" s="330">
        <v>29.5</v>
      </c>
      <c r="E28" s="331">
        <v>238</v>
      </c>
      <c r="F28" s="330">
        <v>249.6</v>
      </c>
      <c r="G28" s="330">
        <v>162</v>
      </c>
      <c r="H28" s="332" t="s">
        <v>15</v>
      </c>
      <c r="I28" s="332" t="s">
        <v>65</v>
      </c>
      <c r="J28" s="332" t="s">
        <v>66</v>
      </c>
      <c r="K28" s="330">
        <v>88.3</v>
      </c>
      <c r="L28" s="332" t="s">
        <v>65</v>
      </c>
      <c r="M28" s="330">
        <v>88.3</v>
      </c>
      <c r="N28" s="332" t="s">
        <v>65</v>
      </c>
      <c r="O28" s="332" t="s">
        <v>65</v>
      </c>
      <c r="P28" s="333">
        <v>135</v>
      </c>
      <c r="Q28" s="44">
        <v>18.7</v>
      </c>
      <c r="R28" s="334">
        <v>164.4</v>
      </c>
      <c r="T28" s="53"/>
      <c r="U28" s="352"/>
    </row>
    <row r="29" spans="2:22" s="1" customFormat="1" ht="18" customHeight="1">
      <c r="B29" s="218" t="s">
        <v>156</v>
      </c>
      <c r="C29" s="253" t="s">
        <v>220</v>
      </c>
      <c r="D29" s="330">
        <v>28.8</v>
      </c>
      <c r="E29" s="335">
        <v>236.5</v>
      </c>
      <c r="F29" s="330">
        <v>246.6</v>
      </c>
      <c r="G29" s="330">
        <v>167.5</v>
      </c>
      <c r="H29" s="332" t="s">
        <v>66</v>
      </c>
      <c r="I29" s="332" t="s">
        <v>65</v>
      </c>
      <c r="J29" s="332" t="s">
        <v>66</v>
      </c>
      <c r="K29" s="332">
        <v>92.1</v>
      </c>
      <c r="L29" s="332" t="s">
        <v>94</v>
      </c>
      <c r="M29" s="332">
        <v>92.1</v>
      </c>
      <c r="N29" s="336" t="s">
        <v>65</v>
      </c>
      <c r="O29" s="332" t="s">
        <v>94</v>
      </c>
      <c r="P29" s="330">
        <v>127.2</v>
      </c>
      <c r="Q29" s="332">
        <v>18.2</v>
      </c>
      <c r="R29" s="337">
        <v>162</v>
      </c>
      <c r="S29" s="44"/>
      <c r="T29" s="53"/>
      <c r="U29" s="352"/>
      <c r="V29" s="6"/>
    </row>
    <row r="30" spans="2:22" s="1" customFormat="1" ht="18" customHeight="1">
      <c r="B30" s="218" t="s">
        <v>157</v>
      </c>
      <c r="C30" s="253" t="s">
        <v>221</v>
      </c>
      <c r="D30" s="330">
        <v>27.7</v>
      </c>
      <c r="E30" s="331">
        <v>236.4</v>
      </c>
      <c r="F30" s="330">
        <v>245.2</v>
      </c>
      <c r="G30" s="330">
        <v>173.7</v>
      </c>
      <c r="H30" s="332" t="s">
        <v>15</v>
      </c>
      <c r="I30" s="332" t="s">
        <v>94</v>
      </c>
      <c r="J30" s="332" t="s">
        <v>15</v>
      </c>
      <c r="K30" s="332">
        <v>80</v>
      </c>
      <c r="L30" s="332" t="s">
        <v>94</v>
      </c>
      <c r="M30" s="332">
        <v>80</v>
      </c>
      <c r="N30" s="336" t="s">
        <v>94</v>
      </c>
      <c r="O30" s="332" t="s">
        <v>94</v>
      </c>
      <c r="P30" s="330">
        <v>118.4</v>
      </c>
      <c r="Q30" s="332">
        <v>17.6</v>
      </c>
      <c r="R30" s="337">
        <v>189</v>
      </c>
      <c r="S30" s="44"/>
      <c r="T30" s="53"/>
      <c r="U30" s="352"/>
      <c r="V30" s="6"/>
    </row>
    <row r="31" spans="2:21" s="1" customFormat="1" ht="18" customHeight="1" thickBot="1">
      <c r="B31" s="257" t="s">
        <v>222</v>
      </c>
      <c r="C31" s="338" t="s">
        <v>223</v>
      </c>
      <c r="D31" s="339">
        <v>27</v>
      </c>
      <c r="E31" s="340">
        <v>227.2</v>
      </c>
      <c r="F31" s="339">
        <v>236.1</v>
      </c>
      <c r="G31" s="339">
        <v>166</v>
      </c>
      <c r="H31" s="341" t="s">
        <v>66</v>
      </c>
      <c r="I31" s="342" t="s">
        <v>65</v>
      </c>
      <c r="J31" s="341" t="s">
        <v>66</v>
      </c>
      <c r="K31" s="341">
        <v>98.3</v>
      </c>
      <c r="L31" s="341" t="s">
        <v>94</v>
      </c>
      <c r="M31" s="341">
        <v>98.3</v>
      </c>
      <c r="N31" s="342" t="s">
        <v>65</v>
      </c>
      <c r="O31" s="342" t="s">
        <v>94</v>
      </c>
      <c r="P31" s="339">
        <v>117</v>
      </c>
      <c r="Q31" s="341">
        <v>17.2</v>
      </c>
      <c r="R31" s="343">
        <v>206</v>
      </c>
      <c r="S31" s="44"/>
      <c r="T31" s="53"/>
      <c r="U31" s="352"/>
    </row>
    <row r="32" spans="2:21" s="1" customFormat="1" ht="17.25" customHeight="1">
      <c r="B32" s="194" t="s">
        <v>363</v>
      </c>
      <c r="C32" s="166"/>
      <c r="D32" s="44"/>
      <c r="E32" s="44"/>
      <c r="F32" s="44"/>
      <c r="G32" s="44"/>
      <c r="H32" s="55"/>
      <c r="I32" s="44"/>
      <c r="J32" s="44"/>
      <c r="K32" s="55"/>
      <c r="L32" s="44"/>
      <c r="M32" s="55"/>
      <c r="N32" s="44"/>
      <c r="U32" s="352"/>
    </row>
    <row r="33" spans="2:21" s="1" customFormat="1" ht="17.25" customHeight="1">
      <c r="B33" s="265" t="s">
        <v>443</v>
      </c>
      <c r="C33" s="166"/>
      <c r="D33" s="44"/>
      <c r="E33" s="44"/>
      <c r="F33" s="44"/>
      <c r="G33" s="44"/>
      <c r="H33" s="55"/>
      <c r="I33" s="44"/>
      <c r="J33" s="44"/>
      <c r="K33" s="55"/>
      <c r="L33" s="44"/>
      <c r="M33" s="55"/>
      <c r="N33" s="44"/>
      <c r="U33" s="352"/>
    </row>
    <row r="34" spans="2:21" s="1" customFormat="1" ht="17.25" customHeight="1">
      <c r="B34" s="265" t="s">
        <v>444</v>
      </c>
      <c r="C34" s="166"/>
      <c r="D34" s="44"/>
      <c r="E34" s="44"/>
      <c r="F34" s="44"/>
      <c r="G34" s="44"/>
      <c r="H34" s="55"/>
      <c r="I34" s="44"/>
      <c r="J34" s="44"/>
      <c r="K34" s="55"/>
      <c r="L34" s="44"/>
      <c r="M34" s="55"/>
      <c r="N34" s="44"/>
      <c r="U34" s="352"/>
    </row>
    <row r="35" spans="2:21" s="1" customFormat="1" ht="17.25" customHeight="1">
      <c r="B35" s="265" t="s">
        <v>312</v>
      </c>
      <c r="C35" s="166"/>
      <c r="D35" s="44"/>
      <c r="E35" s="44"/>
      <c r="F35" s="44"/>
      <c r="G35" s="44"/>
      <c r="H35" s="55"/>
      <c r="I35" s="44"/>
      <c r="J35" s="44"/>
      <c r="K35" s="55"/>
      <c r="L35" s="44"/>
      <c r="M35" s="55"/>
      <c r="N35" s="44"/>
      <c r="U35" s="352"/>
    </row>
    <row r="36" spans="2:21" s="1" customFormat="1" ht="17.25" customHeight="1">
      <c r="B36" s="194" t="s">
        <v>454</v>
      </c>
      <c r="C36" s="266"/>
      <c r="D36" s="234"/>
      <c r="E36" s="234"/>
      <c r="F36" s="234"/>
      <c r="G36" s="234"/>
      <c r="H36" s="235"/>
      <c r="I36" s="234"/>
      <c r="J36" s="234"/>
      <c r="K36" s="235"/>
      <c r="L36" s="234"/>
      <c r="M36" s="235"/>
      <c r="N36" s="234"/>
      <c r="U36" s="352"/>
    </row>
    <row r="37" spans="2:21" s="1" customFormat="1" ht="17.25" customHeight="1">
      <c r="B37" s="194" t="s">
        <v>446</v>
      </c>
      <c r="C37" s="266"/>
      <c r="D37" s="234"/>
      <c r="E37" s="234"/>
      <c r="F37" s="234"/>
      <c r="G37" s="234"/>
      <c r="H37" s="235"/>
      <c r="I37" s="234"/>
      <c r="J37" s="234"/>
      <c r="K37" s="235"/>
      <c r="L37" s="234"/>
      <c r="M37" s="235"/>
      <c r="N37" s="234"/>
      <c r="U37" s="352"/>
    </row>
    <row r="38" spans="2:21" s="1" customFormat="1" ht="18" customHeight="1">
      <c r="B38" s="238" t="s">
        <v>315</v>
      </c>
      <c r="C38" s="172"/>
      <c r="U38" s="352"/>
    </row>
    <row r="39" spans="2:21" s="1" customFormat="1" ht="18" customHeight="1">
      <c r="B39" s="6"/>
      <c r="C39" s="34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U39" s="352"/>
    </row>
    <row r="40" spans="3:21" s="1" customFormat="1" ht="18" customHeight="1">
      <c r="C40" s="172"/>
      <c r="U40" s="352"/>
    </row>
    <row r="41" spans="2:21" s="1" customFormat="1" ht="18" customHeight="1">
      <c r="B41" s="192" t="s">
        <v>455</v>
      </c>
      <c r="C41" s="172"/>
      <c r="U41" s="352"/>
    </row>
    <row r="42" spans="2:21" s="1" customFormat="1" ht="11.25" customHeight="1" thickBot="1">
      <c r="B42" s="2"/>
      <c r="C42" s="24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U42" s="352"/>
    </row>
    <row r="43" spans="2:21" s="1" customFormat="1" ht="11.25" customHeight="1">
      <c r="B43" s="7"/>
      <c r="C43" s="172"/>
      <c r="D43" s="199"/>
      <c r="E43" s="13"/>
      <c r="F43" s="11"/>
      <c r="G43" s="11"/>
      <c r="H43" s="199"/>
      <c r="I43" s="11"/>
      <c r="J43" s="11"/>
      <c r="K43" s="199"/>
      <c r="L43" s="11"/>
      <c r="M43" s="11"/>
      <c r="N43" s="199"/>
      <c r="O43" s="561" t="s">
        <v>421</v>
      </c>
      <c r="P43" s="599" t="s">
        <v>257</v>
      </c>
      <c r="Q43" s="602" t="s">
        <v>258</v>
      </c>
      <c r="R43" s="605" t="s">
        <v>422</v>
      </c>
      <c r="U43" s="352"/>
    </row>
    <row r="44" spans="2:21" s="1" customFormat="1" ht="24.75" customHeight="1">
      <c r="B44" s="15"/>
      <c r="C44" s="172"/>
      <c r="D44" s="16" t="s">
        <v>260</v>
      </c>
      <c r="E44" s="20" t="s">
        <v>113</v>
      </c>
      <c r="F44" s="202" t="s">
        <v>423</v>
      </c>
      <c r="G44" s="16" t="s">
        <v>112</v>
      </c>
      <c r="H44" s="16" t="s">
        <v>424</v>
      </c>
      <c r="I44" s="16" t="s">
        <v>263</v>
      </c>
      <c r="J44" s="16" t="s">
        <v>112</v>
      </c>
      <c r="K44" s="16" t="s">
        <v>114</v>
      </c>
      <c r="L44" s="16" t="s">
        <v>264</v>
      </c>
      <c r="M44" s="16" t="s">
        <v>112</v>
      </c>
      <c r="N44" s="16" t="s">
        <v>124</v>
      </c>
      <c r="O44" s="562"/>
      <c r="P44" s="600"/>
      <c r="Q44" s="603"/>
      <c r="R44" s="606"/>
      <c r="U44" s="352"/>
    </row>
    <row r="45" spans="2:21" s="1" customFormat="1" ht="11.25" customHeight="1">
      <c r="B45" s="21"/>
      <c r="C45" s="246"/>
      <c r="D45" s="22"/>
      <c r="E45" s="24"/>
      <c r="F45" s="22"/>
      <c r="G45" s="22"/>
      <c r="H45" s="22"/>
      <c r="I45" s="22"/>
      <c r="J45" s="22"/>
      <c r="K45" s="22"/>
      <c r="L45" s="22"/>
      <c r="M45" s="22"/>
      <c r="N45" s="22"/>
      <c r="O45" s="563"/>
      <c r="P45" s="601"/>
      <c r="Q45" s="604"/>
      <c r="R45" s="607"/>
      <c r="U45" s="352"/>
    </row>
    <row r="46" spans="2:18" s="1" customFormat="1" ht="24.75" customHeight="1">
      <c r="B46" s="206" t="s">
        <v>448</v>
      </c>
      <c r="C46" s="251" t="s">
        <v>426</v>
      </c>
      <c r="D46" s="330">
        <v>10870.6</v>
      </c>
      <c r="E46" s="331">
        <v>1373.2</v>
      </c>
      <c r="F46" s="330">
        <v>1296.5</v>
      </c>
      <c r="G46" s="330">
        <v>76.7</v>
      </c>
      <c r="H46" s="330">
        <v>23.7</v>
      </c>
      <c r="I46" s="330">
        <v>7.2</v>
      </c>
      <c r="J46" s="330">
        <v>16.4</v>
      </c>
      <c r="K46" s="330">
        <v>4107.5</v>
      </c>
      <c r="L46" s="330">
        <v>1958.7</v>
      </c>
      <c r="M46" s="330">
        <v>2148.8</v>
      </c>
      <c r="N46" s="330">
        <v>2645.3</v>
      </c>
      <c r="O46" s="330">
        <v>2720.8</v>
      </c>
      <c r="P46" s="248" t="s">
        <v>456</v>
      </c>
      <c r="Q46" s="345" t="s">
        <v>336</v>
      </c>
      <c r="R46" s="346" t="s">
        <v>336</v>
      </c>
    </row>
    <row r="47" spans="2:18" s="1" customFormat="1" ht="24.75" customHeight="1">
      <c r="B47" s="213" t="s">
        <v>23</v>
      </c>
      <c r="C47" s="251" t="s">
        <v>457</v>
      </c>
      <c r="D47" s="330">
        <v>13623.9</v>
      </c>
      <c r="E47" s="331">
        <v>2094.7</v>
      </c>
      <c r="F47" s="330">
        <v>1811.6</v>
      </c>
      <c r="G47" s="330">
        <v>283.2</v>
      </c>
      <c r="H47" s="330">
        <v>29.7</v>
      </c>
      <c r="I47" s="330">
        <v>24.3</v>
      </c>
      <c r="J47" s="330">
        <v>5.5</v>
      </c>
      <c r="K47" s="330">
        <v>3876.4</v>
      </c>
      <c r="L47" s="330">
        <v>1829.4</v>
      </c>
      <c r="M47" s="330">
        <v>2047</v>
      </c>
      <c r="N47" s="330">
        <v>2667.9</v>
      </c>
      <c r="O47" s="330">
        <v>4955.1</v>
      </c>
      <c r="P47" s="248" t="s">
        <v>267</v>
      </c>
      <c r="Q47" s="281" t="s">
        <v>336</v>
      </c>
      <c r="R47" s="347" t="s">
        <v>267</v>
      </c>
    </row>
    <row r="48" spans="2:18" s="1" customFormat="1" ht="24.75" customHeight="1">
      <c r="B48" s="213" t="s">
        <v>28</v>
      </c>
      <c r="C48" s="251" t="s">
        <v>430</v>
      </c>
      <c r="D48" s="330">
        <v>17836.1</v>
      </c>
      <c r="E48" s="331">
        <v>3316.9</v>
      </c>
      <c r="F48" s="330">
        <v>3189</v>
      </c>
      <c r="G48" s="330">
        <v>127.9</v>
      </c>
      <c r="H48" s="330">
        <v>31.6</v>
      </c>
      <c r="I48" s="330">
        <v>7.1</v>
      </c>
      <c r="J48" s="330">
        <v>24.5</v>
      </c>
      <c r="K48" s="330">
        <v>3320.9</v>
      </c>
      <c r="L48" s="330">
        <v>1590.2</v>
      </c>
      <c r="M48" s="330">
        <v>1730.7</v>
      </c>
      <c r="N48" s="330">
        <v>2478.3</v>
      </c>
      <c r="O48" s="330">
        <v>8688.5</v>
      </c>
      <c r="P48" s="248" t="s">
        <v>336</v>
      </c>
      <c r="Q48" s="281" t="s">
        <v>267</v>
      </c>
      <c r="R48" s="347" t="s">
        <v>267</v>
      </c>
    </row>
    <row r="49" spans="2:18" s="1" customFormat="1" ht="24.75" customHeight="1">
      <c r="B49" s="213" t="s">
        <v>33</v>
      </c>
      <c r="C49" s="251" t="s">
        <v>458</v>
      </c>
      <c r="D49" s="330">
        <v>21073.3</v>
      </c>
      <c r="E49" s="331">
        <v>4643.1</v>
      </c>
      <c r="F49" s="330">
        <v>4340.8</v>
      </c>
      <c r="G49" s="330">
        <v>302.3</v>
      </c>
      <c r="H49" s="330">
        <v>10</v>
      </c>
      <c r="I49" s="330">
        <v>2</v>
      </c>
      <c r="J49" s="330">
        <v>8</v>
      </c>
      <c r="K49" s="330">
        <v>2586.7</v>
      </c>
      <c r="L49" s="330">
        <v>1101.1</v>
      </c>
      <c r="M49" s="330">
        <v>1485.7</v>
      </c>
      <c r="N49" s="330">
        <v>2166.5</v>
      </c>
      <c r="O49" s="330">
        <v>11667.1</v>
      </c>
      <c r="P49" s="248" t="s">
        <v>267</v>
      </c>
      <c r="Q49" s="281" t="s">
        <v>336</v>
      </c>
      <c r="R49" s="347" t="s">
        <v>267</v>
      </c>
    </row>
    <row r="50" spans="2:18" s="1" customFormat="1" ht="24.75" customHeight="1">
      <c r="B50" s="213" t="s">
        <v>38</v>
      </c>
      <c r="C50" s="251" t="s">
        <v>409</v>
      </c>
      <c r="D50" s="330">
        <v>22115.1</v>
      </c>
      <c r="E50" s="331">
        <v>4447.3</v>
      </c>
      <c r="F50" s="330">
        <v>3855.4</v>
      </c>
      <c r="G50" s="330">
        <v>592</v>
      </c>
      <c r="H50" s="330">
        <v>4.1</v>
      </c>
      <c r="I50" s="330">
        <v>0.4</v>
      </c>
      <c r="J50" s="330">
        <v>3.7</v>
      </c>
      <c r="K50" s="330">
        <v>1870.6</v>
      </c>
      <c r="L50" s="330">
        <v>611.3</v>
      </c>
      <c r="M50" s="330">
        <v>1259.4</v>
      </c>
      <c r="N50" s="330">
        <v>1916</v>
      </c>
      <c r="O50" s="330">
        <v>13876.9</v>
      </c>
      <c r="P50" s="248" t="s">
        <v>267</v>
      </c>
      <c r="Q50" s="281" t="s">
        <v>267</v>
      </c>
      <c r="R50" s="347" t="s">
        <v>267</v>
      </c>
    </row>
    <row r="51" spans="2:18" s="1" customFormat="1" ht="24.75" customHeight="1">
      <c r="B51" s="213" t="s">
        <v>43</v>
      </c>
      <c r="C51" s="251" t="s">
        <v>459</v>
      </c>
      <c r="D51" s="330">
        <v>24017.2</v>
      </c>
      <c r="E51" s="331">
        <v>4685.9</v>
      </c>
      <c r="F51" s="330">
        <v>4129.8</v>
      </c>
      <c r="G51" s="330">
        <v>556.1</v>
      </c>
      <c r="H51" s="330">
        <v>2.3</v>
      </c>
      <c r="I51" s="330">
        <v>0.7</v>
      </c>
      <c r="J51" s="330">
        <v>1.6</v>
      </c>
      <c r="K51" s="330">
        <v>1090.8</v>
      </c>
      <c r="L51" s="330">
        <v>323.1</v>
      </c>
      <c r="M51" s="330">
        <v>767.7</v>
      </c>
      <c r="N51" s="330">
        <v>1755.6</v>
      </c>
      <c r="O51" s="330">
        <v>16482.5</v>
      </c>
      <c r="P51" s="248" t="s">
        <v>460</v>
      </c>
      <c r="Q51" s="281" t="s">
        <v>267</v>
      </c>
      <c r="R51" s="347" t="s">
        <v>461</v>
      </c>
    </row>
    <row r="52" spans="1:18" s="1" customFormat="1" ht="24.75" customHeight="1">
      <c r="A52" s="6"/>
      <c r="B52" s="213" t="s">
        <v>48</v>
      </c>
      <c r="C52" s="251" t="s">
        <v>462</v>
      </c>
      <c r="D52" s="330">
        <v>26329.8</v>
      </c>
      <c r="E52" s="331">
        <v>5246.2</v>
      </c>
      <c r="F52" s="330">
        <v>4130.1</v>
      </c>
      <c r="G52" s="330">
        <v>1116.2</v>
      </c>
      <c r="H52" s="330">
        <v>1.1</v>
      </c>
      <c r="I52" s="330">
        <v>0.4</v>
      </c>
      <c r="J52" s="330">
        <v>0.7</v>
      </c>
      <c r="K52" s="330">
        <v>666.4</v>
      </c>
      <c r="L52" s="330">
        <v>206.7</v>
      </c>
      <c r="M52" s="330">
        <v>459.8</v>
      </c>
      <c r="N52" s="330">
        <v>1563.4</v>
      </c>
      <c r="O52" s="330">
        <v>18852.7</v>
      </c>
      <c r="P52" s="248" t="s">
        <v>267</v>
      </c>
      <c r="Q52" s="281" t="s">
        <v>461</v>
      </c>
      <c r="R52" s="347" t="s">
        <v>267</v>
      </c>
    </row>
    <row r="53" spans="2:18" s="1" customFormat="1" ht="24.75" customHeight="1" hidden="1">
      <c r="B53" s="213" t="s">
        <v>52</v>
      </c>
      <c r="C53" s="172"/>
      <c r="D53" s="330">
        <v>27270.6</v>
      </c>
      <c r="E53" s="331">
        <v>5363.9</v>
      </c>
      <c r="F53" s="330">
        <v>4302.4</v>
      </c>
      <c r="G53" s="330">
        <v>1061.5</v>
      </c>
      <c r="H53" s="330">
        <v>1</v>
      </c>
      <c r="I53" s="330">
        <v>0.2</v>
      </c>
      <c r="J53" s="330">
        <v>0.8</v>
      </c>
      <c r="K53" s="330">
        <v>500.4</v>
      </c>
      <c r="L53" s="332" t="s">
        <v>15</v>
      </c>
      <c r="M53" s="330">
        <v>500.4</v>
      </c>
      <c r="N53" s="330">
        <v>1385.8</v>
      </c>
      <c r="O53" s="330">
        <v>20019.4</v>
      </c>
      <c r="P53" s="248" t="s">
        <v>336</v>
      </c>
      <c r="Q53" s="281" t="s">
        <v>267</v>
      </c>
      <c r="R53" s="347" t="s">
        <v>267</v>
      </c>
    </row>
    <row r="54" spans="2:18" s="1" customFormat="1" ht="24.75" customHeight="1">
      <c r="B54" s="215" t="s">
        <v>412</v>
      </c>
      <c r="C54" s="251" t="s">
        <v>196</v>
      </c>
      <c r="D54" s="330">
        <v>27271.3</v>
      </c>
      <c r="E54" s="331">
        <v>5352.2</v>
      </c>
      <c r="F54" s="330">
        <v>4338.5</v>
      </c>
      <c r="G54" s="330">
        <v>1013.7</v>
      </c>
      <c r="H54" s="330">
        <v>0.9</v>
      </c>
      <c r="I54" s="330">
        <v>0.5</v>
      </c>
      <c r="J54" s="330">
        <v>0.3</v>
      </c>
      <c r="K54" s="330">
        <v>493.3</v>
      </c>
      <c r="L54" s="332" t="s">
        <v>15</v>
      </c>
      <c r="M54" s="330">
        <v>493.3</v>
      </c>
      <c r="N54" s="330">
        <v>1356.9</v>
      </c>
      <c r="O54" s="330">
        <v>20068.1</v>
      </c>
      <c r="P54" s="248" t="s">
        <v>267</v>
      </c>
      <c r="Q54" s="281" t="s">
        <v>267</v>
      </c>
      <c r="R54" s="347" t="s">
        <v>267</v>
      </c>
    </row>
    <row r="55" spans="2:18" s="1" customFormat="1" ht="24.75" customHeight="1" hidden="1">
      <c r="B55" s="213" t="s">
        <v>54</v>
      </c>
      <c r="C55" s="172"/>
      <c r="D55" s="330">
        <v>27254.9</v>
      </c>
      <c r="E55" s="331">
        <v>5485.7</v>
      </c>
      <c r="F55" s="330">
        <v>4456</v>
      </c>
      <c r="G55" s="330">
        <v>1029.7</v>
      </c>
      <c r="H55" s="330">
        <v>0.4</v>
      </c>
      <c r="I55" s="330">
        <v>0.3424657534246575</v>
      </c>
      <c r="J55" s="330">
        <v>0</v>
      </c>
      <c r="K55" s="330">
        <v>478.3</v>
      </c>
      <c r="L55" s="332" t="s">
        <v>15</v>
      </c>
      <c r="M55" s="330">
        <v>478.3</v>
      </c>
      <c r="N55" s="330">
        <v>1329.7</v>
      </c>
      <c r="O55" s="330">
        <v>19960.8</v>
      </c>
      <c r="P55" s="248" t="s">
        <v>267</v>
      </c>
      <c r="Q55" s="281" t="s">
        <v>336</v>
      </c>
      <c r="R55" s="347" t="s">
        <v>267</v>
      </c>
    </row>
    <row r="56" spans="2:18" s="1" customFormat="1" ht="24.75" customHeight="1" hidden="1">
      <c r="B56" s="213" t="s">
        <v>55</v>
      </c>
      <c r="C56" s="172"/>
      <c r="D56" s="330">
        <v>26676.7</v>
      </c>
      <c r="E56" s="331">
        <v>5433.9</v>
      </c>
      <c r="F56" s="330">
        <v>4400.3</v>
      </c>
      <c r="G56" s="330">
        <v>1033.7</v>
      </c>
      <c r="H56" s="330">
        <v>0.5</v>
      </c>
      <c r="I56" s="330">
        <v>0.24863387978142076</v>
      </c>
      <c r="J56" s="330">
        <v>0.3</v>
      </c>
      <c r="K56" s="330">
        <v>415.9</v>
      </c>
      <c r="L56" s="332" t="s">
        <v>15</v>
      </c>
      <c r="M56" s="330">
        <v>415.9</v>
      </c>
      <c r="N56" s="330">
        <v>1296.8</v>
      </c>
      <c r="O56" s="330">
        <v>19529.6</v>
      </c>
      <c r="P56" s="248" t="s">
        <v>267</v>
      </c>
      <c r="Q56" s="281" t="s">
        <v>267</v>
      </c>
      <c r="R56" s="347" t="s">
        <v>267</v>
      </c>
    </row>
    <row r="57" spans="2:18" s="1" customFormat="1" ht="24.75" customHeight="1" hidden="1">
      <c r="B57" s="213" t="s">
        <v>56</v>
      </c>
      <c r="C57" s="172"/>
      <c r="D57" s="330">
        <v>26459.5</v>
      </c>
      <c r="E57" s="331">
        <v>5433.7</v>
      </c>
      <c r="F57" s="330">
        <v>4392.5</v>
      </c>
      <c r="G57" s="330">
        <v>1041.2</v>
      </c>
      <c r="H57" s="330">
        <v>0.7</v>
      </c>
      <c r="I57" s="332" t="s">
        <v>15</v>
      </c>
      <c r="J57" s="330">
        <v>0.7</v>
      </c>
      <c r="K57" s="330">
        <v>387.5</v>
      </c>
      <c r="L57" s="332" t="s">
        <v>15</v>
      </c>
      <c r="M57" s="330">
        <v>387.5</v>
      </c>
      <c r="N57" s="330">
        <v>1254.9</v>
      </c>
      <c r="O57" s="330">
        <v>19382.7</v>
      </c>
      <c r="P57" s="248" t="s">
        <v>463</v>
      </c>
      <c r="Q57" s="281" t="s">
        <v>267</v>
      </c>
      <c r="R57" s="347" t="s">
        <v>267</v>
      </c>
    </row>
    <row r="58" spans="2:18" s="6" customFormat="1" ht="24.75" customHeight="1" hidden="1">
      <c r="B58" s="216" t="s">
        <v>57</v>
      </c>
      <c r="C58" s="344"/>
      <c r="D58" s="330">
        <v>26335.1</v>
      </c>
      <c r="E58" s="331">
        <v>5453.5</v>
      </c>
      <c r="F58" s="330">
        <v>4398.5</v>
      </c>
      <c r="G58" s="330">
        <v>1055</v>
      </c>
      <c r="H58" s="330">
        <v>0.8</v>
      </c>
      <c r="I58" s="332" t="s">
        <v>15</v>
      </c>
      <c r="J58" s="330">
        <v>0.8</v>
      </c>
      <c r="K58" s="330">
        <v>344.3</v>
      </c>
      <c r="L58" s="332" t="s">
        <v>15</v>
      </c>
      <c r="M58" s="330">
        <v>344.3</v>
      </c>
      <c r="N58" s="330">
        <v>1207.3</v>
      </c>
      <c r="O58" s="330">
        <v>19329.3</v>
      </c>
      <c r="P58" s="248" t="s">
        <v>267</v>
      </c>
      <c r="Q58" s="281" t="s">
        <v>267</v>
      </c>
      <c r="R58" s="347" t="s">
        <v>267</v>
      </c>
    </row>
    <row r="59" spans="2:18" s="1" customFormat="1" ht="24.75" customHeight="1">
      <c r="B59" s="216" t="s">
        <v>58</v>
      </c>
      <c r="C59" s="253" t="s">
        <v>450</v>
      </c>
      <c r="D59" s="330">
        <v>26107.3</v>
      </c>
      <c r="E59" s="331">
        <v>5415.2</v>
      </c>
      <c r="F59" s="330">
        <v>4376.8</v>
      </c>
      <c r="G59" s="330">
        <v>1038.4</v>
      </c>
      <c r="H59" s="330">
        <v>0.3</v>
      </c>
      <c r="I59" s="332" t="s">
        <v>15</v>
      </c>
      <c r="J59" s="330">
        <v>0.3</v>
      </c>
      <c r="K59" s="330">
        <v>276</v>
      </c>
      <c r="L59" s="332" t="s">
        <v>15</v>
      </c>
      <c r="M59" s="330">
        <v>276</v>
      </c>
      <c r="N59" s="330">
        <v>1147.6</v>
      </c>
      <c r="O59" s="330">
        <v>19268.1</v>
      </c>
      <c r="P59" s="248" t="s">
        <v>267</v>
      </c>
      <c r="Q59" s="281" t="s">
        <v>267</v>
      </c>
      <c r="R59" s="347" t="s">
        <v>267</v>
      </c>
    </row>
    <row r="60" spans="2:18" s="6" customFormat="1" ht="24.75" customHeight="1">
      <c r="B60" s="216" t="s">
        <v>344</v>
      </c>
      <c r="C60" s="253" t="s">
        <v>451</v>
      </c>
      <c r="D60" s="330">
        <v>25877.9</v>
      </c>
      <c r="E60" s="331">
        <v>5435.8</v>
      </c>
      <c r="F60" s="330">
        <v>4289.4</v>
      </c>
      <c r="G60" s="330">
        <v>1146.4</v>
      </c>
      <c r="H60" s="330">
        <v>0.1</v>
      </c>
      <c r="I60" s="332" t="s">
        <v>65</v>
      </c>
      <c r="J60" s="330">
        <v>0.1</v>
      </c>
      <c r="K60" s="330">
        <v>208.2</v>
      </c>
      <c r="L60" s="332" t="s">
        <v>15</v>
      </c>
      <c r="M60" s="330">
        <v>208.2</v>
      </c>
      <c r="N60" s="332" t="s">
        <v>65</v>
      </c>
      <c r="O60" s="330">
        <v>20233.8</v>
      </c>
      <c r="P60" s="248" t="s">
        <v>267</v>
      </c>
      <c r="Q60" s="281" t="s">
        <v>267</v>
      </c>
      <c r="R60" s="348" t="s">
        <v>291</v>
      </c>
    </row>
    <row r="61" spans="2:18" s="6" customFormat="1" ht="24.75" customHeight="1">
      <c r="B61" s="216" t="s">
        <v>433</v>
      </c>
      <c r="C61" s="253" t="s">
        <v>464</v>
      </c>
      <c r="D61" s="330">
        <v>25755.1</v>
      </c>
      <c r="E61" s="331">
        <v>5471.9</v>
      </c>
      <c r="F61" s="330">
        <v>4394.2</v>
      </c>
      <c r="G61" s="330">
        <v>1077.7</v>
      </c>
      <c r="H61" s="330">
        <v>0</v>
      </c>
      <c r="I61" s="332" t="s">
        <v>65</v>
      </c>
      <c r="J61" s="330">
        <v>0</v>
      </c>
      <c r="K61" s="330">
        <v>196</v>
      </c>
      <c r="L61" s="332" t="s">
        <v>15</v>
      </c>
      <c r="M61" s="330">
        <v>196</v>
      </c>
      <c r="N61" s="332" t="s">
        <v>65</v>
      </c>
      <c r="O61" s="330">
        <v>20087.1</v>
      </c>
      <c r="P61" s="248" t="s">
        <v>267</v>
      </c>
      <c r="Q61" s="281" t="s">
        <v>336</v>
      </c>
      <c r="R61" s="348" t="s">
        <v>291</v>
      </c>
    </row>
    <row r="62" spans="2:18" s="6" customFormat="1" ht="24.75" customHeight="1">
      <c r="B62" s="216" t="s">
        <v>435</v>
      </c>
      <c r="C62" s="253" t="s">
        <v>208</v>
      </c>
      <c r="D62" s="330">
        <v>25595.2</v>
      </c>
      <c r="E62" s="331">
        <v>5481.8</v>
      </c>
      <c r="F62" s="330">
        <v>4890.4</v>
      </c>
      <c r="G62" s="330">
        <v>591.4</v>
      </c>
      <c r="H62" s="330">
        <v>0</v>
      </c>
      <c r="I62" s="332" t="s">
        <v>65</v>
      </c>
      <c r="J62" s="330">
        <v>0</v>
      </c>
      <c r="K62" s="330">
        <v>181</v>
      </c>
      <c r="L62" s="332" t="s">
        <v>15</v>
      </c>
      <c r="M62" s="330">
        <v>181</v>
      </c>
      <c r="N62" s="332" t="s">
        <v>65</v>
      </c>
      <c r="O62" s="330">
        <v>19932.4</v>
      </c>
      <c r="P62" s="248" t="s">
        <v>267</v>
      </c>
      <c r="Q62" s="281" t="s">
        <v>465</v>
      </c>
      <c r="R62" s="348" t="s">
        <v>349</v>
      </c>
    </row>
    <row r="63" spans="2:18" s="6" customFormat="1" ht="24.75" customHeight="1">
      <c r="B63" s="216" t="s">
        <v>453</v>
      </c>
      <c r="C63" s="253" t="s">
        <v>209</v>
      </c>
      <c r="D63" s="330">
        <v>25378.6</v>
      </c>
      <c r="E63" s="331">
        <v>5388.4</v>
      </c>
      <c r="F63" s="330">
        <v>4845.2</v>
      </c>
      <c r="G63" s="330">
        <v>543.2</v>
      </c>
      <c r="H63" s="330">
        <v>0</v>
      </c>
      <c r="I63" s="332" t="s">
        <v>466</v>
      </c>
      <c r="J63" s="330">
        <v>0</v>
      </c>
      <c r="K63" s="330">
        <v>174.4</v>
      </c>
      <c r="L63" s="332" t="s">
        <v>15</v>
      </c>
      <c r="M63" s="330">
        <v>174.4</v>
      </c>
      <c r="N63" s="332" t="s">
        <v>65</v>
      </c>
      <c r="O63" s="330">
        <v>19815.8</v>
      </c>
      <c r="P63" s="248" t="s">
        <v>267</v>
      </c>
      <c r="Q63" s="281" t="s">
        <v>267</v>
      </c>
      <c r="R63" s="348" t="s">
        <v>291</v>
      </c>
    </row>
    <row r="64" spans="2:18" s="6" customFormat="1" ht="24.75" customHeight="1">
      <c r="B64" s="216" t="s">
        <v>348</v>
      </c>
      <c r="C64" s="253" t="s">
        <v>210</v>
      </c>
      <c r="D64" s="330">
        <v>25202.5</v>
      </c>
      <c r="E64" s="331">
        <v>5230.9</v>
      </c>
      <c r="F64" s="330">
        <v>4742.6</v>
      </c>
      <c r="G64" s="330">
        <v>488.4</v>
      </c>
      <c r="H64" s="332" t="s">
        <v>15</v>
      </c>
      <c r="I64" s="332" t="s">
        <v>431</v>
      </c>
      <c r="J64" s="332" t="s">
        <v>15</v>
      </c>
      <c r="K64" s="330">
        <v>168.6</v>
      </c>
      <c r="L64" s="332" t="s">
        <v>15</v>
      </c>
      <c r="M64" s="330">
        <v>168.6</v>
      </c>
      <c r="N64" s="332" t="s">
        <v>65</v>
      </c>
      <c r="O64" s="332" t="s">
        <v>65</v>
      </c>
      <c r="P64" s="330">
        <v>4844.6</v>
      </c>
      <c r="Q64" s="349">
        <v>14958.3</v>
      </c>
      <c r="R64" s="348" t="s">
        <v>291</v>
      </c>
    </row>
    <row r="65" spans="2:18" s="6" customFormat="1" ht="24.75" customHeight="1">
      <c r="B65" s="216" t="s">
        <v>350</v>
      </c>
      <c r="C65" s="253" t="s">
        <v>211</v>
      </c>
      <c r="D65" s="330">
        <v>25154.2</v>
      </c>
      <c r="E65" s="331">
        <v>5207.1</v>
      </c>
      <c r="F65" s="330">
        <v>4678.4</v>
      </c>
      <c r="G65" s="330">
        <v>528.7</v>
      </c>
      <c r="H65" s="330">
        <v>0</v>
      </c>
      <c r="I65" s="332" t="s">
        <v>431</v>
      </c>
      <c r="J65" s="330">
        <v>0</v>
      </c>
      <c r="K65" s="330">
        <v>139.3</v>
      </c>
      <c r="L65" s="332" t="s">
        <v>15</v>
      </c>
      <c r="M65" s="330">
        <v>139.3</v>
      </c>
      <c r="N65" s="332" t="s">
        <v>65</v>
      </c>
      <c r="O65" s="332" t="s">
        <v>65</v>
      </c>
      <c r="P65" s="330">
        <v>5055.6</v>
      </c>
      <c r="Q65" s="349">
        <v>14752.2</v>
      </c>
      <c r="R65" s="348" t="s">
        <v>291</v>
      </c>
    </row>
    <row r="66" spans="2:20" s="6" customFormat="1" ht="24.75" customHeight="1">
      <c r="B66" s="216" t="s">
        <v>352</v>
      </c>
      <c r="C66" s="253" t="s">
        <v>212</v>
      </c>
      <c r="D66" s="330">
        <v>24534</v>
      </c>
      <c r="E66" s="331">
        <v>5121.5</v>
      </c>
      <c r="F66" s="330">
        <v>4611.2</v>
      </c>
      <c r="G66" s="330">
        <v>510.4</v>
      </c>
      <c r="H66" s="330">
        <v>0</v>
      </c>
      <c r="I66" s="332" t="s">
        <v>65</v>
      </c>
      <c r="J66" s="330">
        <v>0</v>
      </c>
      <c r="K66" s="330">
        <v>118.2</v>
      </c>
      <c r="L66" s="332" t="s">
        <v>15</v>
      </c>
      <c r="M66" s="330">
        <v>118.2</v>
      </c>
      <c r="N66" s="332" t="s">
        <v>65</v>
      </c>
      <c r="O66" s="332" t="s">
        <v>65</v>
      </c>
      <c r="P66" s="330">
        <v>4851.8</v>
      </c>
      <c r="Q66" s="349">
        <v>14442.3</v>
      </c>
      <c r="R66" s="350">
        <v>1216.5</v>
      </c>
      <c r="T66" s="353"/>
    </row>
    <row r="67" spans="2:20" s="6" customFormat="1" ht="24.75" customHeight="1">
      <c r="B67" s="216" t="s">
        <v>353</v>
      </c>
      <c r="C67" s="253" t="s">
        <v>213</v>
      </c>
      <c r="D67" s="330">
        <v>24076.4</v>
      </c>
      <c r="E67" s="331">
        <v>5101.2</v>
      </c>
      <c r="F67" s="330">
        <v>4591.9</v>
      </c>
      <c r="G67" s="330">
        <v>509.3</v>
      </c>
      <c r="H67" s="330">
        <v>0</v>
      </c>
      <c r="I67" s="332" t="s">
        <v>65</v>
      </c>
      <c r="J67" s="330">
        <v>0</v>
      </c>
      <c r="K67" s="330">
        <v>118.8</v>
      </c>
      <c r="L67" s="332" t="s">
        <v>15</v>
      </c>
      <c r="M67" s="330">
        <v>118.8</v>
      </c>
      <c r="N67" s="332" t="s">
        <v>467</v>
      </c>
      <c r="O67" s="332" t="s">
        <v>65</v>
      </c>
      <c r="P67" s="330">
        <v>4612.8</v>
      </c>
      <c r="Q67" s="349">
        <v>14243.6</v>
      </c>
      <c r="R67" s="350">
        <v>1101.5</v>
      </c>
      <c r="T67" s="353"/>
    </row>
    <row r="68" spans="2:20" s="6" customFormat="1" ht="24.75" customHeight="1">
      <c r="B68" s="218" t="s">
        <v>439</v>
      </c>
      <c r="C68" s="253" t="s">
        <v>214</v>
      </c>
      <c r="D68" s="330">
        <v>23806.7</v>
      </c>
      <c r="E68" s="331">
        <v>5036.9</v>
      </c>
      <c r="F68" s="330">
        <v>4545.2</v>
      </c>
      <c r="G68" s="330">
        <v>491.6</v>
      </c>
      <c r="H68" s="332" t="s">
        <v>438</v>
      </c>
      <c r="I68" s="332" t="s">
        <v>65</v>
      </c>
      <c r="J68" s="332" t="s">
        <v>66</v>
      </c>
      <c r="K68" s="330">
        <v>109.8</v>
      </c>
      <c r="L68" s="332" t="s">
        <v>15</v>
      </c>
      <c r="M68" s="330">
        <v>109.8</v>
      </c>
      <c r="N68" s="332" t="s">
        <v>65</v>
      </c>
      <c r="O68" s="332" t="s">
        <v>65</v>
      </c>
      <c r="P68" s="330">
        <v>4582.2</v>
      </c>
      <c r="Q68" s="349">
        <v>14077.7</v>
      </c>
      <c r="R68" s="350">
        <v>1009.6</v>
      </c>
      <c r="T68" s="353"/>
    </row>
    <row r="69" spans="2:20" s="6" customFormat="1" ht="24.75" customHeight="1">
      <c r="B69" s="218" t="s">
        <v>299</v>
      </c>
      <c r="C69" s="253" t="s">
        <v>215</v>
      </c>
      <c r="D69" s="330">
        <v>23480.8</v>
      </c>
      <c r="E69" s="331">
        <v>4931.6</v>
      </c>
      <c r="F69" s="330">
        <v>4470.2</v>
      </c>
      <c r="G69" s="330">
        <v>461.5</v>
      </c>
      <c r="H69" s="330">
        <v>0</v>
      </c>
      <c r="I69" s="332" t="s">
        <v>65</v>
      </c>
      <c r="J69" s="330">
        <v>0</v>
      </c>
      <c r="K69" s="330">
        <v>96.6</v>
      </c>
      <c r="L69" s="332" t="s">
        <v>65</v>
      </c>
      <c r="M69" s="330">
        <v>96.6</v>
      </c>
      <c r="N69" s="332" t="s">
        <v>65</v>
      </c>
      <c r="O69" s="332" t="s">
        <v>65</v>
      </c>
      <c r="P69" s="330">
        <v>4558.1</v>
      </c>
      <c r="Q69" s="349">
        <v>13894.5</v>
      </c>
      <c r="R69" s="350">
        <v>933.1</v>
      </c>
      <c r="T69" s="353"/>
    </row>
    <row r="70" spans="2:20" s="6" customFormat="1" ht="24.75" customHeight="1">
      <c r="B70" s="218" t="s">
        <v>468</v>
      </c>
      <c r="C70" s="253" t="s">
        <v>216</v>
      </c>
      <c r="D70" s="330">
        <v>23480.8</v>
      </c>
      <c r="E70" s="331">
        <v>4931.6</v>
      </c>
      <c r="F70" s="330">
        <v>4470.2</v>
      </c>
      <c r="G70" s="330">
        <v>461.5</v>
      </c>
      <c r="H70" s="332" t="s">
        <v>469</v>
      </c>
      <c r="I70" s="332" t="s">
        <v>467</v>
      </c>
      <c r="J70" s="332" t="s">
        <v>469</v>
      </c>
      <c r="K70" s="330">
        <v>96.6</v>
      </c>
      <c r="L70" s="332" t="s">
        <v>467</v>
      </c>
      <c r="M70" s="330">
        <v>96.6</v>
      </c>
      <c r="N70" s="332" t="s">
        <v>65</v>
      </c>
      <c r="O70" s="332" t="s">
        <v>65</v>
      </c>
      <c r="P70" s="330">
        <v>4558.1</v>
      </c>
      <c r="Q70" s="349">
        <v>13894.5</v>
      </c>
      <c r="R70" s="350">
        <v>933.1</v>
      </c>
      <c r="T70" s="353"/>
    </row>
    <row r="71" spans="2:20" s="6" customFormat="1" ht="24.75" customHeight="1">
      <c r="B71" s="218" t="s">
        <v>111</v>
      </c>
      <c r="C71" s="253" t="s">
        <v>217</v>
      </c>
      <c r="D71" s="330">
        <v>22875</v>
      </c>
      <c r="E71" s="331">
        <v>4755.5</v>
      </c>
      <c r="F71" s="330">
        <v>4313.1</v>
      </c>
      <c r="G71" s="330">
        <v>442.5</v>
      </c>
      <c r="H71" s="332" t="s">
        <v>438</v>
      </c>
      <c r="I71" s="332" t="s">
        <v>65</v>
      </c>
      <c r="J71" s="332" t="s">
        <v>66</v>
      </c>
      <c r="K71" s="330">
        <v>62.9</v>
      </c>
      <c r="L71" s="332" t="s">
        <v>467</v>
      </c>
      <c r="M71" s="330">
        <v>62.9</v>
      </c>
      <c r="N71" s="332" t="s">
        <v>431</v>
      </c>
      <c r="O71" s="332" t="s">
        <v>65</v>
      </c>
      <c r="P71" s="330">
        <v>4318.8</v>
      </c>
      <c r="Q71" s="349">
        <v>13737.7</v>
      </c>
      <c r="R71" s="350">
        <v>741.3</v>
      </c>
      <c r="T71" s="353"/>
    </row>
    <row r="72" spans="2:20" s="6" customFormat="1" ht="24.75" customHeight="1">
      <c r="B72" s="218" t="s">
        <v>116</v>
      </c>
      <c r="C72" s="253" t="s">
        <v>218</v>
      </c>
      <c r="D72" s="330">
        <v>22584</v>
      </c>
      <c r="E72" s="331">
        <v>4683.8</v>
      </c>
      <c r="F72" s="330">
        <v>4267.4</v>
      </c>
      <c r="G72" s="330">
        <v>416.3</v>
      </c>
      <c r="H72" s="332" t="s">
        <v>438</v>
      </c>
      <c r="I72" s="332" t="s">
        <v>65</v>
      </c>
      <c r="J72" s="332" t="s">
        <v>66</v>
      </c>
      <c r="K72" s="330">
        <v>58.7</v>
      </c>
      <c r="L72" s="332" t="s">
        <v>65</v>
      </c>
      <c r="M72" s="330">
        <v>58.7</v>
      </c>
      <c r="N72" s="332" t="s">
        <v>65</v>
      </c>
      <c r="O72" s="332" t="s">
        <v>65</v>
      </c>
      <c r="P72" s="330">
        <v>4306.7</v>
      </c>
      <c r="Q72" s="349">
        <v>13535.2</v>
      </c>
      <c r="R72" s="350">
        <v>681</v>
      </c>
      <c r="T72" s="353"/>
    </row>
    <row r="73" spans="2:20" s="6" customFormat="1" ht="24.75" customHeight="1">
      <c r="B73" s="218" t="s">
        <v>152</v>
      </c>
      <c r="C73" s="253" t="s">
        <v>219</v>
      </c>
      <c r="D73" s="330">
        <v>22169</v>
      </c>
      <c r="E73" s="331">
        <v>4605</v>
      </c>
      <c r="F73" s="330">
        <v>4191</v>
      </c>
      <c r="G73" s="330">
        <v>414</v>
      </c>
      <c r="H73" s="332" t="s">
        <v>66</v>
      </c>
      <c r="I73" s="332" t="s">
        <v>65</v>
      </c>
      <c r="J73" s="332" t="s">
        <v>66</v>
      </c>
      <c r="K73" s="330">
        <v>53</v>
      </c>
      <c r="L73" s="332" t="s">
        <v>65</v>
      </c>
      <c r="M73" s="330">
        <v>53</v>
      </c>
      <c r="N73" s="332" t="s">
        <v>431</v>
      </c>
      <c r="O73" s="332" t="s">
        <v>65</v>
      </c>
      <c r="P73" s="330">
        <v>4209</v>
      </c>
      <c r="Q73" s="349">
        <v>13302</v>
      </c>
      <c r="R73" s="350">
        <v>626</v>
      </c>
      <c r="T73" s="353"/>
    </row>
    <row r="74" spans="2:20" s="6" customFormat="1" ht="24.75" customHeight="1">
      <c r="B74" s="218" t="s">
        <v>470</v>
      </c>
      <c r="C74" s="253" t="s">
        <v>220</v>
      </c>
      <c r="D74" s="330">
        <v>21816</v>
      </c>
      <c r="E74" s="331">
        <v>4548</v>
      </c>
      <c r="F74" s="330">
        <v>4137</v>
      </c>
      <c r="G74" s="330">
        <v>411</v>
      </c>
      <c r="H74" s="332" t="s">
        <v>66</v>
      </c>
      <c r="I74" s="332" t="s">
        <v>431</v>
      </c>
      <c r="J74" s="332" t="s">
        <v>469</v>
      </c>
      <c r="K74" s="330">
        <v>55</v>
      </c>
      <c r="L74" s="332" t="s">
        <v>65</v>
      </c>
      <c r="M74" s="330">
        <v>55</v>
      </c>
      <c r="N74" s="332" t="s">
        <v>431</v>
      </c>
      <c r="O74" s="332" t="s">
        <v>65</v>
      </c>
      <c r="P74" s="330">
        <v>4173</v>
      </c>
      <c r="Q74" s="349">
        <v>13039</v>
      </c>
      <c r="R74" s="350">
        <v>603</v>
      </c>
      <c r="T74" s="353"/>
    </row>
    <row r="75" spans="2:20" s="6" customFormat="1" ht="24.75" customHeight="1">
      <c r="B75" s="218" t="s">
        <v>157</v>
      </c>
      <c r="C75" s="253" t="s">
        <v>221</v>
      </c>
      <c r="D75" s="330">
        <v>21372</v>
      </c>
      <c r="E75" s="331">
        <v>4470</v>
      </c>
      <c r="F75" s="330">
        <v>4065</v>
      </c>
      <c r="G75" s="330">
        <v>405</v>
      </c>
      <c r="H75" s="332" t="s">
        <v>66</v>
      </c>
      <c r="I75" s="332" t="s">
        <v>431</v>
      </c>
      <c r="J75" s="332" t="s">
        <v>66</v>
      </c>
      <c r="K75" s="330">
        <v>52</v>
      </c>
      <c r="L75" s="332" t="s">
        <v>65</v>
      </c>
      <c r="M75" s="330">
        <v>52</v>
      </c>
      <c r="N75" s="332" t="s">
        <v>65</v>
      </c>
      <c r="O75" s="332" t="s">
        <v>65</v>
      </c>
      <c r="P75" s="330">
        <v>4008</v>
      </c>
      <c r="Q75" s="349">
        <v>12842</v>
      </c>
      <c r="R75" s="350">
        <v>570</v>
      </c>
      <c r="T75" s="353"/>
    </row>
    <row r="76" spans="2:20" s="6" customFormat="1" ht="24.75" customHeight="1">
      <c r="B76" s="218" t="s">
        <v>222</v>
      </c>
      <c r="C76" s="253" t="s">
        <v>230</v>
      </c>
      <c r="D76" s="330">
        <v>21155</v>
      </c>
      <c r="E76" s="331">
        <v>4391</v>
      </c>
      <c r="F76" s="330">
        <v>3984</v>
      </c>
      <c r="G76" s="330">
        <v>407</v>
      </c>
      <c r="H76" s="332" t="s">
        <v>66</v>
      </c>
      <c r="I76" s="332" t="s">
        <v>65</v>
      </c>
      <c r="J76" s="332" t="s">
        <v>66</v>
      </c>
      <c r="K76" s="330">
        <v>53</v>
      </c>
      <c r="L76" s="332" t="s">
        <v>65</v>
      </c>
      <c r="M76" s="330">
        <v>53</v>
      </c>
      <c r="N76" s="332" t="s">
        <v>65</v>
      </c>
      <c r="O76" s="332" t="s">
        <v>65</v>
      </c>
      <c r="P76" s="330">
        <v>3972</v>
      </c>
      <c r="Q76" s="349">
        <v>12740</v>
      </c>
      <c r="R76" s="350">
        <v>553</v>
      </c>
      <c r="T76" s="353"/>
    </row>
    <row r="77" spans="2:18" s="1" customFormat="1" ht="7.5" customHeight="1" thickBot="1">
      <c r="B77" s="220"/>
      <c r="C77" s="351"/>
      <c r="D77" s="339"/>
      <c r="E77" s="340"/>
      <c r="F77" s="339"/>
      <c r="G77" s="339"/>
      <c r="H77" s="339"/>
      <c r="I77" s="341"/>
      <c r="J77" s="339"/>
      <c r="K77" s="339"/>
      <c r="L77" s="341"/>
      <c r="M77" s="339"/>
      <c r="N77" s="341"/>
      <c r="O77" s="339"/>
      <c r="P77" s="226"/>
      <c r="Q77" s="227"/>
      <c r="R77" s="326"/>
    </row>
    <row r="78" s="1" customFormat="1" ht="18" customHeight="1">
      <c r="B78" s="194" t="s">
        <v>363</v>
      </c>
    </row>
    <row r="79" ht="18" customHeight="1">
      <c r="B79" s="265" t="s">
        <v>443</v>
      </c>
    </row>
    <row r="80" ht="18" customHeight="1">
      <c r="B80" s="265" t="s">
        <v>444</v>
      </c>
    </row>
    <row r="81" ht="18" customHeight="1">
      <c r="B81" s="265" t="s">
        <v>312</v>
      </c>
    </row>
    <row r="82" spans="2:14" s="1" customFormat="1" ht="19.5" customHeight="1">
      <c r="B82" s="194" t="s">
        <v>454</v>
      </c>
      <c r="C82" s="327"/>
      <c r="D82" s="234"/>
      <c r="E82" s="234"/>
      <c r="F82" s="234"/>
      <c r="G82" s="234"/>
      <c r="H82" s="235"/>
      <c r="I82" s="234"/>
      <c r="J82" s="234"/>
      <c r="K82" s="235"/>
      <c r="L82" s="234"/>
      <c r="M82" s="235"/>
      <c r="N82" s="234"/>
    </row>
    <row r="83" spans="2:14" s="1" customFormat="1" ht="19.5" customHeight="1">
      <c r="B83" s="194" t="s">
        <v>446</v>
      </c>
      <c r="C83" s="327"/>
      <c r="D83" s="234"/>
      <c r="E83" s="234"/>
      <c r="F83" s="234"/>
      <c r="G83" s="234"/>
      <c r="H83" s="235"/>
      <c r="I83" s="234"/>
      <c r="J83" s="234"/>
      <c r="K83" s="235"/>
      <c r="L83" s="234"/>
      <c r="M83" s="235"/>
      <c r="N83" s="234"/>
    </row>
    <row r="84" ht="18" customHeight="1">
      <c r="B84" s="238" t="s">
        <v>315</v>
      </c>
    </row>
  </sheetData>
  <sheetProtection/>
  <mergeCells count="8">
    <mergeCell ref="O3:O5"/>
    <mergeCell ref="P3:P5"/>
    <mergeCell ref="Q3:Q5"/>
    <mergeCell ref="R3:R5"/>
    <mergeCell ref="O43:O45"/>
    <mergeCell ref="P43:P45"/>
    <mergeCell ref="Q43:Q45"/>
    <mergeCell ref="R43:R45"/>
  </mergeCells>
  <printOptions/>
  <pageMargins left="0.55" right="0.5118110236220472" top="0.5511811023622047" bottom="0.3937007874015748" header="0.5118110236220472" footer="0.1968503937007874"/>
  <pageSetup fitToHeight="1" fitToWidth="1" horizontalDpi="300" verticalDpi="3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H43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8" customHeight="1"/>
  <cols>
    <col min="1" max="1" width="2.59765625" style="1" customWidth="1"/>
    <col min="2" max="2" width="3.5" style="1" customWidth="1"/>
    <col min="3" max="3" width="35.3984375" style="1" customWidth="1"/>
    <col min="4" max="8" width="12.19921875" style="1" customWidth="1"/>
    <col min="9" max="9" width="2.59765625" style="1" customWidth="1"/>
    <col min="10" max="16384" width="10.59765625" style="1" customWidth="1"/>
  </cols>
  <sheetData>
    <row r="1" spans="1:2" ht="18" customHeight="1">
      <c r="A1" s="4"/>
      <c r="B1" s="354" t="s">
        <v>471</v>
      </c>
    </row>
    <row r="2" spans="3:8" ht="18" customHeight="1" thickBot="1">
      <c r="C2" s="6"/>
      <c r="D2" s="6"/>
      <c r="E2" s="6"/>
      <c r="F2" s="614" t="s">
        <v>472</v>
      </c>
      <c r="G2" s="614"/>
      <c r="H2" s="614"/>
    </row>
    <row r="3" spans="2:8" ht="18" customHeight="1">
      <c r="B3" s="355"/>
      <c r="C3" s="12"/>
      <c r="D3" s="199"/>
      <c r="E3" s="12"/>
      <c r="F3" s="12"/>
      <c r="G3" s="199"/>
      <c r="H3" s="271"/>
    </row>
    <row r="4" spans="2:8" ht="18" customHeight="1">
      <c r="B4" s="356"/>
      <c r="C4" s="37"/>
      <c r="D4" s="562" t="s">
        <v>473</v>
      </c>
      <c r="E4" s="615"/>
      <c r="F4" s="616"/>
      <c r="G4" s="16" t="s">
        <v>2</v>
      </c>
      <c r="H4" s="40" t="s">
        <v>3</v>
      </c>
    </row>
    <row r="5" spans="2:8" ht="18" customHeight="1">
      <c r="B5" s="356"/>
      <c r="C5" s="37"/>
      <c r="D5" s="22"/>
      <c r="E5" s="357"/>
      <c r="F5" s="357"/>
      <c r="G5" s="16" t="s">
        <v>11</v>
      </c>
      <c r="H5" s="40" t="s">
        <v>11</v>
      </c>
    </row>
    <row r="6" spans="2:8" ht="18" customHeight="1">
      <c r="B6" s="358"/>
      <c r="C6" s="160"/>
      <c r="D6" s="23" t="s">
        <v>474</v>
      </c>
      <c r="E6" s="359" t="s">
        <v>105</v>
      </c>
      <c r="F6" s="23" t="s">
        <v>2</v>
      </c>
      <c r="G6" s="22"/>
      <c r="H6" s="41"/>
    </row>
    <row r="7" spans="2:8" ht="18" customHeight="1">
      <c r="B7" s="608" t="s">
        <v>475</v>
      </c>
      <c r="C7" s="609"/>
      <c r="D7" s="361">
        <f>SUM(D9,D18,D27,D32:D39)</f>
        <v>164</v>
      </c>
      <c r="E7" s="362">
        <f>SUM(E9,E18,E27,E31:E39)</f>
        <v>17</v>
      </c>
      <c r="F7" s="363">
        <f>SUM(F9,F18,F27,F32:F39)</f>
        <v>147</v>
      </c>
      <c r="G7" s="364">
        <f>SUM(G9,G18,G27,G32:G39)</f>
        <v>1661</v>
      </c>
      <c r="H7" s="365">
        <f>SUM(H9,H18,H27,H32:H39)</f>
        <v>1000</v>
      </c>
    </row>
    <row r="8" spans="2:8" ht="18" customHeight="1">
      <c r="B8" s="356"/>
      <c r="C8" s="37"/>
      <c r="D8" s="366"/>
      <c r="E8" s="367"/>
      <c r="F8" s="368"/>
      <c r="G8" s="256"/>
      <c r="H8" s="214"/>
    </row>
    <row r="9" spans="2:8" ht="18" customHeight="1">
      <c r="B9" s="617" t="s">
        <v>476</v>
      </c>
      <c r="C9" s="618"/>
      <c r="D9" s="369">
        <f>SUM(D10:D16)</f>
        <v>7</v>
      </c>
      <c r="E9" s="370">
        <f>SUM(E10:E16)</f>
        <v>0</v>
      </c>
      <c r="F9" s="371">
        <f>SUM(F10:F16)</f>
        <v>7</v>
      </c>
      <c r="G9" s="371">
        <f>SUM(G10:G16)</f>
        <v>7</v>
      </c>
      <c r="H9" s="372">
        <f>SUM(H10:H16)</f>
        <v>0</v>
      </c>
    </row>
    <row r="10" spans="2:8" ht="18" customHeight="1">
      <c r="B10" s="356"/>
      <c r="C10" s="360" t="s">
        <v>477</v>
      </c>
      <c r="D10" s="369">
        <f aca="true" t="shared" si="0" ref="D10:D16">SUM(E10:F10)</f>
        <v>2</v>
      </c>
      <c r="E10" s="373">
        <v>0</v>
      </c>
      <c r="F10" s="374">
        <v>2</v>
      </c>
      <c r="G10" s="374">
        <v>0</v>
      </c>
      <c r="H10" s="375">
        <v>0</v>
      </c>
    </row>
    <row r="11" spans="2:8" ht="18" customHeight="1">
      <c r="B11" s="356"/>
      <c r="C11" s="360" t="s">
        <v>154</v>
      </c>
      <c r="D11" s="369">
        <f t="shared" si="0"/>
        <v>2</v>
      </c>
      <c r="E11" s="373">
        <v>0</v>
      </c>
      <c r="F11" s="374">
        <v>2</v>
      </c>
      <c r="G11" s="374">
        <v>0</v>
      </c>
      <c r="H11" s="375">
        <v>0</v>
      </c>
    </row>
    <row r="12" spans="2:8" ht="18" customHeight="1">
      <c r="B12" s="356"/>
      <c r="C12" s="360" t="s">
        <v>118</v>
      </c>
      <c r="D12" s="369">
        <f t="shared" si="0"/>
        <v>1</v>
      </c>
      <c r="E12" s="373">
        <v>0</v>
      </c>
      <c r="F12" s="374">
        <v>1</v>
      </c>
      <c r="G12" s="374">
        <v>2</v>
      </c>
      <c r="H12" s="375">
        <v>0</v>
      </c>
    </row>
    <row r="13" spans="2:8" ht="18" customHeight="1">
      <c r="B13" s="356"/>
      <c r="C13" s="376" t="s">
        <v>478</v>
      </c>
      <c r="D13" s="369">
        <f t="shared" si="0"/>
        <v>2</v>
      </c>
      <c r="E13" s="373">
        <v>0</v>
      </c>
      <c r="F13" s="374">
        <v>2</v>
      </c>
      <c r="G13" s="374">
        <v>0</v>
      </c>
      <c r="H13" s="375">
        <v>0</v>
      </c>
    </row>
    <row r="14" spans="2:8" ht="18" customHeight="1">
      <c r="B14" s="356"/>
      <c r="C14" s="376" t="s">
        <v>479</v>
      </c>
      <c r="D14" s="369">
        <f t="shared" si="0"/>
        <v>0</v>
      </c>
      <c r="E14" s="373">
        <v>0</v>
      </c>
      <c r="F14" s="374">
        <v>0</v>
      </c>
      <c r="G14" s="374">
        <v>0</v>
      </c>
      <c r="H14" s="375">
        <v>0</v>
      </c>
    </row>
    <row r="15" spans="2:8" ht="18" customHeight="1">
      <c r="B15" s="356"/>
      <c r="C15" s="376" t="s">
        <v>480</v>
      </c>
      <c r="D15" s="369">
        <f t="shared" si="0"/>
        <v>0</v>
      </c>
      <c r="E15" s="373">
        <v>0</v>
      </c>
      <c r="F15" s="374">
        <v>0</v>
      </c>
      <c r="G15" s="374">
        <v>0</v>
      </c>
      <c r="H15" s="375">
        <v>0</v>
      </c>
    </row>
    <row r="16" spans="2:8" ht="18" customHeight="1">
      <c r="B16" s="356"/>
      <c r="C16" s="360" t="s">
        <v>481</v>
      </c>
      <c r="D16" s="369">
        <f t="shared" si="0"/>
        <v>0</v>
      </c>
      <c r="E16" s="373">
        <v>0</v>
      </c>
      <c r="F16" s="374">
        <v>0</v>
      </c>
      <c r="G16" s="374">
        <v>5</v>
      </c>
      <c r="H16" s="375">
        <v>0</v>
      </c>
    </row>
    <row r="17" spans="2:8" ht="18" customHeight="1">
      <c r="B17" s="356"/>
      <c r="C17" s="37"/>
      <c r="D17" s="366"/>
      <c r="E17" s="367"/>
      <c r="F17" s="368"/>
      <c r="G17" s="256"/>
      <c r="H17" s="214"/>
    </row>
    <row r="18" spans="2:8" ht="18" customHeight="1">
      <c r="B18" s="608" t="s">
        <v>482</v>
      </c>
      <c r="C18" s="609"/>
      <c r="D18" s="369">
        <f>SUM(D19:D25)</f>
        <v>23</v>
      </c>
      <c r="E18" s="370">
        <f>SUM(E19:E25)</f>
        <v>1</v>
      </c>
      <c r="F18" s="370">
        <f>SUM(F19:F25)</f>
        <v>22</v>
      </c>
      <c r="G18" s="370">
        <f>SUM(G19:G25)</f>
        <v>105</v>
      </c>
      <c r="H18" s="372">
        <f>SUM(H19:H25)</f>
        <v>7</v>
      </c>
    </row>
    <row r="19" spans="2:8" ht="18" customHeight="1">
      <c r="B19" s="356"/>
      <c r="C19" s="360" t="s">
        <v>483</v>
      </c>
      <c r="D19" s="369">
        <f aca="true" t="shared" si="1" ref="D19:D25">SUM(E19:F19)</f>
        <v>0</v>
      </c>
      <c r="E19" s="373">
        <v>0</v>
      </c>
      <c r="F19" s="374">
        <v>0</v>
      </c>
      <c r="G19" s="374">
        <v>2</v>
      </c>
      <c r="H19" s="377">
        <v>0</v>
      </c>
    </row>
    <row r="20" spans="2:8" ht="18" customHeight="1">
      <c r="B20" s="356"/>
      <c r="C20" s="360" t="s">
        <v>484</v>
      </c>
      <c r="D20" s="369">
        <f t="shared" si="1"/>
        <v>16</v>
      </c>
      <c r="E20" s="378">
        <v>0</v>
      </c>
      <c r="F20" s="374">
        <v>16</v>
      </c>
      <c r="G20" s="374">
        <v>89</v>
      </c>
      <c r="H20" s="375">
        <v>7</v>
      </c>
    </row>
    <row r="21" spans="2:8" ht="18" customHeight="1">
      <c r="B21" s="356"/>
      <c r="C21" s="379" t="s">
        <v>485</v>
      </c>
      <c r="D21" s="369">
        <f t="shared" si="1"/>
        <v>2</v>
      </c>
      <c r="E21" s="378">
        <v>1</v>
      </c>
      <c r="F21" s="374">
        <v>1</v>
      </c>
      <c r="G21" s="374">
        <v>1</v>
      </c>
      <c r="H21" s="375">
        <v>0</v>
      </c>
    </row>
    <row r="22" spans="2:8" ht="18" customHeight="1">
      <c r="B22" s="356"/>
      <c r="C22" s="360" t="s">
        <v>486</v>
      </c>
      <c r="D22" s="369">
        <f t="shared" si="1"/>
        <v>2</v>
      </c>
      <c r="E22" s="378">
        <v>0</v>
      </c>
      <c r="F22" s="374">
        <v>2</v>
      </c>
      <c r="G22" s="374">
        <v>2</v>
      </c>
      <c r="H22" s="375">
        <v>0</v>
      </c>
    </row>
    <row r="23" spans="2:8" ht="18" customHeight="1">
      <c r="B23" s="356"/>
      <c r="C23" s="360" t="s">
        <v>487</v>
      </c>
      <c r="D23" s="369">
        <f t="shared" si="1"/>
        <v>3</v>
      </c>
      <c r="E23" s="378">
        <v>0</v>
      </c>
      <c r="F23" s="374">
        <v>3</v>
      </c>
      <c r="G23" s="374">
        <v>9</v>
      </c>
      <c r="H23" s="375">
        <v>0</v>
      </c>
    </row>
    <row r="24" spans="2:8" ht="18" customHeight="1">
      <c r="B24" s="356"/>
      <c r="C24" s="360" t="s">
        <v>488</v>
      </c>
      <c r="D24" s="369">
        <f t="shared" si="1"/>
        <v>0</v>
      </c>
      <c r="E24" s="378">
        <v>0</v>
      </c>
      <c r="F24" s="374">
        <v>0</v>
      </c>
      <c r="G24" s="374">
        <v>2</v>
      </c>
      <c r="H24" s="375">
        <v>0</v>
      </c>
    </row>
    <row r="25" spans="2:8" ht="18" customHeight="1">
      <c r="B25" s="356"/>
      <c r="C25" s="360" t="s">
        <v>489</v>
      </c>
      <c r="D25" s="369">
        <f t="shared" si="1"/>
        <v>0</v>
      </c>
      <c r="E25" s="378">
        <v>0</v>
      </c>
      <c r="F25" s="374">
        <v>0</v>
      </c>
      <c r="G25" s="374">
        <v>0</v>
      </c>
      <c r="H25" s="375">
        <v>0</v>
      </c>
    </row>
    <row r="26" spans="2:8" ht="18" customHeight="1">
      <c r="B26" s="356"/>
      <c r="C26" s="37"/>
      <c r="D26" s="366"/>
      <c r="E26" s="367"/>
      <c r="F26" s="368"/>
      <c r="G26" s="256"/>
      <c r="H26" s="214"/>
    </row>
    <row r="27" spans="2:8" ht="18" customHeight="1">
      <c r="B27" s="608" t="s">
        <v>490</v>
      </c>
      <c r="C27" s="609"/>
      <c r="D27" s="380">
        <f>SUM(D28:D30)</f>
        <v>0</v>
      </c>
      <c r="E27" s="381">
        <f>SUM(E28:E30)</f>
        <v>0</v>
      </c>
      <c r="F27" s="374">
        <f>SUM(F28:F30)</f>
        <v>0</v>
      </c>
      <c r="G27" s="374">
        <f>SUM(G28:G30)</f>
        <v>3</v>
      </c>
      <c r="H27" s="375">
        <f>SUM(H28:H30)</f>
        <v>0</v>
      </c>
    </row>
    <row r="28" spans="2:8" ht="18" customHeight="1">
      <c r="B28" s="356"/>
      <c r="C28" s="360" t="s">
        <v>491</v>
      </c>
      <c r="D28" s="382">
        <f>SUM(E28:F30)</f>
        <v>0</v>
      </c>
      <c r="E28" s="373">
        <v>0</v>
      </c>
      <c r="F28" s="374">
        <v>0</v>
      </c>
      <c r="G28" s="374">
        <v>3</v>
      </c>
      <c r="H28" s="375">
        <v>0</v>
      </c>
    </row>
    <row r="29" spans="2:8" ht="18" customHeight="1">
      <c r="B29" s="356"/>
      <c r="C29" s="360" t="s">
        <v>492</v>
      </c>
      <c r="D29" s="382">
        <f>SUM(E29:F29)</f>
        <v>0</v>
      </c>
      <c r="E29" s="373">
        <v>0</v>
      </c>
      <c r="F29" s="374">
        <v>0</v>
      </c>
      <c r="G29" s="374">
        <v>0</v>
      </c>
      <c r="H29" s="375">
        <v>0</v>
      </c>
    </row>
    <row r="30" spans="2:8" ht="18" customHeight="1">
      <c r="B30" s="356"/>
      <c r="C30" s="360" t="s">
        <v>493</v>
      </c>
      <c r="D30" s="382">
        <f>SUM(E30:F30)</f>
        <v>0</v>
      </c>
      <c r="E30" s="373">
        <v>0</v>
      </c>
      <c r="F30" s="374">
        <v>0</v>
      </c>
      <c r="G30" s="374">
        <v>0</v>
      </c>
      <c r="H30" s="375">
        <v>0</v>
      </c>
    </row>
    <row r="31" spans="2:8" ht="18" customHeight="1">
      <c r="B31" s="356"/>
      <c r="C31" s="37"/>
      <c r="D31" s="366"/>
      <c r="E31" s="367"/>
      <c r="F31" s="368"/>
      <c r="G31" s="256"/>
      <c r="H31" s="214"/>
    </row>
    <row r="32" spans="2:8" ht="18" customHeight="1">
      <c r="B32" s="608" t="s">
        <v>494</v>
      </c>
      <c r="C32" s="609"/>
      <c r="D32" s="369">
        <f>SUM(E32:F32)</f>
        <v>10</v>
      </c>
      <c r="E32" s="373">
        <v>4</v>
      </c>
      <c r="F32" s="374">
        <v>6</v>
      </c>
      <c r="G32" s="374">
        <v>11</v>
      </c>
      <c r="H32" s="375">
        <v>2</v>
      </c>
    </row>
    <row r="33" spans="2:8" ht="18" customHeight="1">
      <c r="B33" s="608" t="s">
        <v>495</v>
      </c>
      <c r="C33" s="609"/>
      <c r="D33" s="369">
        <f aca="true" t="shared" si="2" ref="D33:D39">SUM(E33:F33)</f>
        <v>98</v>
      </c>
      <c r="E33" s="373">
        <v>9</v>
      </c>
      <c r="F33" s="374">
        <v>89</v>
      </c>
      <c r="G33" s="374">
        <v>760</v>
      </c>
      <c r="H33" s="375">
        <v>186</v>
      </c>
    </row>
    <row r="34" spans="2:8" ht="18" customHeight="1">
      <c r="B34" s="612" t="s">
        <v>496</v>
      </c>
      <c r="C34" s="613"/>
      <c r="D34" s="369">
        <f t="shared" si="2"/>
        <v>2</v>
      </c>
      <c r="E34" s="373">
        <v>0</v>
      </c>
      <c r="F34" s="374">
        <v>2</v>
      </c>
      <c r="G34" s="374">
        <v>1</v>
      </c>
      <c r="H34" s="375">
        <v>0</v>
      </c>
    </row>
    <row r="35" spans="2:8" ht="18" customHeight="1">
      <c r="B35" s="608" t="s">
        <v>497</v>
      </c>
      <c r="C35" s="613"/>
      <c r="D35" s="369">
        <f t="shared" si="2"/>
        <v>2</v>
      </c>
      <c r="E35" s="373">
        <v>0</v>
      </c>
      <c r="F35" s="374">
        <v>2</v>
      </c>
      <c r="G35" s="374">
        <v>204</v>
      </c>
      <c r="H35" s="375">
        <v>0</v>
      </c>
    </row>
    <row r="36" spans="2:8" ht="18" customHeight="1">
      <c r="B36" s="608" t="s">
        <v>498</v>
      </c>
      <c r="C36" s="609"/>
      <c r="D36" s="369">
        <f t="shared" si="2"/>
        <v>5</v>
      </c>
      <c r="E36" s="373">
        <v>0</v>
      </c>
      <c r="F36" s="374">
        <v>5</v>
      </c>
      <c r="G36" s="374">
        <v>8</v>
      </c>
      <c r="H36" s="383">
        <v>8</v>
      </c>
    </row>
    <row r="37" spans="2:8" ht="18" customHeight="1">
      <c r="B37" s="608" t="s">
        <v>499</v>
      </c>
      <c r="C37" s="609"/>
      <c r="D37" s="369">
        <f t="shared" si="2"/>
        <v>1</v>
      </c>
      <c r="E37" s="373">
        <v>0</v>
      </c>
      <c r="F37" s="374">
        <v>1</v>
      </c>
      <c r="G37" s="374">
        <v>30</v>
      </c>
      <c r="H37" s="375">
        <v>0</v>
      </c>
    </row>
    <row r="38" spans="2:8" ht="18" customHeight="1">
      <c r="B38" s="608" t="s">
        <v>500</v>
      </c>
      <c r="C38" s="609"/>
      <c r="D38" s="369">
        <f t="shared" si="2"/>
        <v>12</v>
      </c>
      <c r="E38" s="373">
        <v>3</v>
      </c>
      <c r="F38" s="374">
        <v>9</v>
      </c>
      <c r="G38" s="374">
        <v>14</v>
      </c>
      <c r="H38" s="375">
        <v>4</v>
      </c>
    </row>
    <row r="39" spans="2:8" ht="18" customHeight="1">
      <c r="B39" s="608" t="s">
        <v>501</v>
      </c>
      <c r="C39" s="609"/>
      <c r="D39" s="369">
        <f t="shared" si="2"/>
        <v>4</v>
      </c>
      <c r="E39" s="373">
        <v>0</v>
      </c>
      <c r="F39" s="374">
        <v>4</v>
      </c>
      <c r="G39" s="374">
        <v>518</v>
      </c>
      <c r="H39" s="375">
        <v>793</v>
      </c>
    </row>
    <row r="40" spans="2:8" ht="18" customHeight="1">
      <c r="B40" s="15"/>
      <c r="C40" s="6"/>
      <c r="D40" s="366"/>
      <c r="E40" s="367"/>
      <c r="F40" s="384"/>
      <c r="G40" s="210"/>
      <c r="H40" s="214"/>
    </row>
    <row r="41" spans="2:8" ht="18" customHeight="1" thickBot="1">
      <c r="B41" s="610" t="s">
        <v>502</v>
      </c>
      <c r="C41" s="611"/>
      <c r="D41" s="385">
        <f>SUM(E41:F41)</f>
        <v>3</v>
      </c>
      <c r="E41" s="386">
        <v>0</v>
      </c>
      <c r="F41" s="387">
        <v>3</v>
      </c>
      <c r="G41" s="387" t="s">
        <v>65</v>
      </c>
      <c r="H41" s="388" t="s">
        <v>503</v>
      </c>
    </row>
    <row r="42" spans="2:8" ht="18" customHeight="1">
      <c r="B42" s="389" t="s">
        <v>504</v>
      </c>
      <c r="C42" s="35"/>
      <c r="D42" s="38"/>
      <c r="E42" s="38"/>
      <c r="F42" s="38"/>
      <c r="G42" s="38"/>
      <c r="H42" s="38"/>
    </row>
    <row r="43" ht="18" customHeight="1">
      <c r="C43" s="4"/>
    </row>
  </sheetData>
  <sheetProtection/>
  <mergeCells count="15">
    <mergeCell ref="F2:H2"/>
    <mergeCell ref="D4:F4"/>
    <mergeCell ref="B7:C7"/>
    <mergeCell ref="B9:C9"/>
    <mergeCell ref="B18:C18"/>
    <mergeCell ref="B27:C27"/>
    <mergeCell ref="B38:C38"/>
    <mergeCell ref="B39:C39"/>
    <mergeCell ref="B41:C41"/>
    <mergeCell ref="B32:C32"/>
    <mergeCell ref="B33:C33"/>
    <mergeCell ref="B34:C34"/>
    <mergeCell ref="B35:C35"/>
    <mergeCell ref="B36:C36"/>
    <mergeCell ref="B37:C37"/>
  </mergeCells>
  <printOptions/>
  <pageMargins left="0.5118110236220472" right="0.5118110236220472" top="0.5511811023622047" bottom="0.3937007874015748" header="0.5118110236220472" footer="0.5118110236220472"/>
  <pageSetup firstPageNumber="168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岡山県</cp:lastModifiedBy>
  <cp:lastPrinted>2018-12-26T07:15:52Z</cp:lastPrinted>
  <dcterms:created xsi:type="dcterms:W3CDTF">2004-10-26T02:19:27Z</dcterms:created>
  <dcterms:modified xsi:type="dcterms:W3CDTF">2019-01-04T05:23:25Z</dcterms:modified>
  <cp:category/>
  <cp:version/>
  <cp:contentType/>
  <cp:contentStatus/>
</cp:coreProperties>
</file>