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defaultThemeVersion="124226"/>
  <xr:revisionPtr revIDLastSave="0" documentId="13_ncr:1_{ECF6115B-937D-41C3-9DE9-669FFE953A88}" xr6:coauthVersionLast="47" xr6:coauthVersionMax="47" xr10:uidLastSave="{00000000-0000-0000-0000-000000000000}"/>
  <bookViews>
    <workbookView xWindow="1170" yWindow="945" windowWidth="25575" windowHeight="15255" tabRatio="902" xr2:uid="{751C3202-E719-483B-BCFB-807C3DCB0C3D}"/>
  </bookViews>
  <sheets>
    <sheet name="入力用シート" sheetId="6" r:id="rId1"/>
    <sheet name="参考_過去の平均消費性向" sheetId="28" r:id="rId2"/>
    <sheet name="総括表" sheetId="23" r:id="rId3"/>
    <sheet name="波及効果フロー図" sheetId="24" r:id="rId4"/>
    <sheet name="計算過程" sheetId="25" r:id="rId5"/>
    <sheet name="各種係数" sheetId="12" r:id="rId6"/>
    <sheet name="建設分析用投入係数" sheetId="17" r:id="rId7"/>
    <sheet name="投入係数表(37部門)" sheetId="3" r:id="rId8"/>
    <sheet name="逆行列係数表（開放型）(37部門)" sheetId="20" r:id="rId9"/>
    <sheet name="雇用表(大分類）" sheetId="21" r:id="rId10"/>
    <sheet name="取引基本表（37部門）" sheetId="19" r:id="rId11"/>
    <sheet name="単位調整" sheetId="27" r:id="rId12"/>
  </sheets>
  <definedNames>
    <definedName name="_xlnm._FilterDatabase" localSheetId="1" hidden="1">参考_過去の平均消費性向!$A$12:$E$18</definedName>
    <definedName name="_xlnm.Print_Area" localSheetId="4">計算過程!$A$1:$AF$47</definedName>
    <definedName name="_xlnm.Print_Area" localSheetId="6">建設分析用投入係数!$A$1:$BT$49</definedName>
    <definedName name="_xlnm.Print_Area" localSheetId="2">総括表!$A$1:$H$42</definedName>
    <definedName name="_xlnm.Print_Area" localSheetId="0">入力用シート!$A$1:$K$90</definedName>
    <definedName name="_xlnm.Print_Titles" localSheetId="4">計算過程!$A:$B</definedName>
    <definedName name="_xlnm.Print_Titles" localSheetId="6">建設分析用投入係数!$A:$B,建設分析用投入係数!$1:$3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28" l="1"/>
  <c r="E22" i="28"/>
  <c r="E21" i="28"/>
  <c r="E20" i="28"/>
  <c r="E19" i="28"/>
  <c r="E18" i="28"/>
  <c r="B5" i="25"/>
  <c r="AG3" i="24"/>
  <c r="D8" i="23"/>
  <c r="G28" i="23"/>
  <c r="G19" i="23"/>
  <c r="B5" i="23"/>
  <c r="B1" i="27"/>
  <c r="M11" i="6" l="1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J90" i="6"/>
  <c r="I90" i="6"/>
  <c r="B12" i="23" s="1"/>
  <c r="G36" i="23"/>
  <c r="G3" i="23"/>
  <c r="G29" i="25" l="1" a="1"/>
  <c r="G29" i="25" s="1"/>
  <c r="F29" i="25" a="1"/>
  <c r="F29" i="25" s="1"/>
  <c r="K9" i="25" a="1"/>
  <c r="K16" i="25" s="1"/>
  <c r="V46" i="25"/>
  <c r="D11" i="23"/>
  <c r="K23" i="25" l="1"/>
  <c r="K34" i="25"/>
  <c r="K43" i="25"/>
  <c r="K15" i="25"/>
  <c r="K24" i="25"/>
  <c r="K35" i="25"/>
  <c r="K44" i="25"/>
  <c r="K25" i="25"/>
  <c r="K45" i="25"/>
  <c r="K26" i="25"/>
  <c r="K36" i="25"/>
  <c r="K27" i="25"/>
  <c r="K17" i="25"/>
  <c r="K28" i="25"/>
  <c r="K37" i="25"/>
  <c r="K9" i="25"/>
  <c r="K18" i="25"/>
  <c r="K29" i="25"/>
  <c r="K38" i="25"/>
  <c r="K10" i="25"/>
  <c r="K19" i="25"/>
  <c r="K30" i="25"/>
  <c r="K39" i="25"/>
  <c r="K11" i="25"/>
  <c r="K20" i="25"/>
  <c r="K31" i="25"/>
  <c r="K40" i="25"/>
  <c r="K12" i="25"/>
  <c r="K21" i="25"/>
  <c r="K32" i="25"/>
  <c r="K41" i="25"/>
  <c r="K13" i="25"/>
  <c r="K22" i="25"/>
  <c r="K33" i="25"/>
  <c r="K42" i="25"/>
  <c r="K14" i="25"/>
  <c r="G46" i="25"/>
  <c r="R19" i="24" s="1"/>
  <c r="C23" i="23" s="1"/>
  <c r="K46" i="25" l="1"/>
  <c r="C19" i="24" s="1"/>
  <c r="G40" i="12" l="1"/>
  <c r="F40" i="12"/>
  <c r="G39" i="12"/>
  <c r="F39" i="12"/>
  <c r="G38" i="12"/>
  <c r="F38" i="12"/>
  <c r="G37" i="12"/>
  <c r="F37" i="12"/>
  <c r="G36" i="12"/>
  <c r="F36" i="12"/>
  <c r="G35" i="12"/>
  <c r="F35" i="12"/>
  <c r="G34" i="12"/>
  <c r="F34" i="12"/>
  <c r="G33" i="12"/>
  <c r="F33" i="12"/>
  <c r="G32" i="12"/>
  <c r="F32" i="12"/>
  <c r="G31" i="12"/>
  <c r="F31" i="12"/>
  <c r="G30" i="12"/>
  <c r="F30" i="12"/>
  <c r="G29" i="12"/>
  <c r="F29" i="12"/>
  <c r="G28" i="12"/>
  <c r="F28" i="12"/>
  <c r="G27" i="12"/>
  <c r="F27" i="12"/>
  <c r="G26" i="12"/>
  <c r="F26" i="12"/>
  <c r="G25" i="12"/>
  <c r="F25" i="12"/>
  <c r="G24" i="12"/>
  <c r="F24" i="12"/>
  <c r="G23" i="12"/>
  <c r="F23" i="12"/>
  <c r="G22" i="12"/>
  <c r="F22" i="12"/>
  <c r="G21" i="12"/>
  <c r="F21" i="12"/>
  <c r="G20" i="12"/>
  <c r="F20" i="12"/>
  <c r="G19" i="12"/>
  <c r="F19" i="12"/>
  <c r="G18" i="12"/>
  <c r="F18" i="12"/>
  <c r="G17" i="12"/>
  <c r="F17" i="12"/>
  <c r="G16" i="12"/>
  <c r="F16" i="12"/>
  <c r="G15" i="12"/>
  <c r="F15" i="12"/>
  <c r="G14" i="12"/>
  <c r="F14" i="12"/>
  <c r="G13" i="12"/>
  <c r="F13" i="12"/>
  <c r="G12" i="12"/>
  <c r="F12" i="12"/>
  <c r="G11" i="12"/>
  <c r="F11" i="12"/>
  <c r="G10" i="12"/>
  <c r="F10" i="12"/>
  <c r="G9" i="12"/>
  <c r="F9" i="12"/>
  <c r="G8" i="12"/>
  <c r="F8" i="12"/>
  <c r="G7" i="12"/>
  <c r="F7" i="12"/>
  <c r="G6" i="12"/>
  <c r="F6" i="12"/>
  <c r="G5" i="12"/>
  <c r="F5" i="12"/>
  <c r="G4" i="12"/>
  <c r="F4" i="12"/>
  <c r="G3" i="12"/>
  <c r="F3" i="12"/>
  <c r="E40" i="12"/>
  <c r="H40" i="12"/>
  <c r="H39" i="12"/>
  <c r="H38" i="12"/>
  <c r="H37" i="12"/>
  <c r="H36" i="12"/>
  <c r="H35" i="12"/>
  <c r="H34" i="12"/>
  <c r="H33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H7" i="12"/>
  <c r="H6" i="12"/>
  <c r="H5" i="12"/>
  <c r="H4" i="12"/>
  <c r="H3" i="12"/>
  <c r="E39" i="12"/>
  <c r="L45" i="25" s="1"/>
  <c r="E38" i="12"/>
  <c r="L44" i="25" s="1"/>
  <c r="E37" i="12"/>
  <c r="L43" i="25" s="1"/>
  <c r="E36" i="12"/>
  <c r="L42" i="25" s="1"/>
  <c r="E35" i="12"/>
  <c r="L41" i="25" s="1"/>
  <c r="E34" i="12"/>
  <c r="L40" i="25" s="1"/>
  <c r="E33" i="12"/>
  <c r="L39" i="25" s="1"/>
  <c r="E32" i="12"/>
  <c r="L38" i="25" s="1"/>
  <c r="E31" i="12"/>
  <c r="L37" i="25" s="1"/>
  <c r="E30" i="12"/>
  <c r="L36" i="25" s="1"/>
  <c r="E29" i="12"/>
  <c r="L35" i="25" s="1"/>
  <c r="E28" i="12"/>
  <c r="L34" i="25" s="1"/>
  <c r="E27" i="12"/>
  <c r="L33" i="25" s="1"/>
  <c r="E26" i="12"/>
  <c r="L32" i="25" s="1"/>
  <c r="E25" i="12"/>
  <c r="L31" i="25" s="1"/>
  <c r="E24" i="12"/>
  <c r="L30" i="25" s="1"/>
  <c r="E23" i="12"/>
  <c r="L29" i="25" s="1"/>
  <c r="E22" i="12"/>
  <c r="L28" i="25" s="1"/>
  <c r="E21" i="12"/>
  <c r="L27" i="25" s="1"/>
  <c r="E20" i="12"/>
  <c r="L26" i="25" s="1"/>
  <c r="E19" i="12"/>
  <c r="L25" i="25" s="1"/>
  <c r="E18" i="12"/>
  <c r="L24" i="25" s="1"/>
  <c r="E17" i="12"/>
  <c r="L23" i="25" s="1"/>
  <c r="E16" i="12"/>
  <c r="L22" i="25" s="1"/>
  <c r="E15" i="12"/>
  <c r="L21" i="25" s="1"/>
  <c r="E14" i="12"/>
  <c r="L20" i="25" s="1"/>
  <c r="E13" i="12"/>
  <c r="L19" i="25" s="1"/>
  <c r="E12" i="12"/>
  <c r="L18" i="25" s="1"/>
  <c r="E11" i="12"/>
  <c r="L17" i="25" s="1"/>
  <c r="E10" i="12"/>
  <c r="L16" i="25" s="1"/>
  <c r="E9" i="12"/>
  <c r="L15" i="25" s="1"/>
  <c r="E8" i="12"/>
  <c r="L14" i="25" s="1"/>
  <c r="E7" i="12"/>
  <c r="L13" i="25" s="1"/>
  <c r="E6" i="12"/>
  <c r="L12" i="25" s="1"/>
  <c r="E5" i="12"/>
  <c r="L11" i="25" s="1"/>
  <c r="E4" i="12"/>
  <c r="L10" i="25" s="1"/>
  <c r="E3" i="12"/>
  <c r="L9" i="25" s="1"/>
  <c r="AN52" i="19"/>
  <c r="AM52" i="19"/>
  <c r="AL52" i="19"/>
  <c r="AK52" i="19"/>
  <c r="AJ52" i="19"/>
  <c r="AI52" i="19"/>
  <c r="AH52" i="19"/>
  <c r="AG52" i="19"/>
  <c r="AF52" i="19"/>
  <c r="AE52" i="19"/>
  <c r="AD52" i="19"/>
  <c r="AC52" i="19"/>
  <c r="AB52" i="19"/>
  <c r="AA52" i="19"/>
  <c r="Z52" i="19"/>
  <c r="Y52" i="19"/>
  <c r="X52" i="19"/>
  <c r="W52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I52" i="19"/>
  <c r="H52" i="19"/>
  <c r="G52" i="19"/>
  <c r="F52" i="19"/>
  <c r="E52" i="19"/>
  <c r="D52" i="19"/>
  <c r="C52" i="19"/>
  <c r="AN51" i="19"/>
  <c r="AM51" i="19"/>
  <c r="AL51" i="19"/>
  <c r="AK51" i="19"/>
  <c r="AJ51" i="19"/>
  <c r="AI51" i="19"/>
  <c r="AH51" i="19"/>
  <c r="AG51" i="19"/>
  <c r="AF51" i="19"/>
  <c r="AE51" i="19"/>
  <c r="AD51" i="19"/>
  <c r="AC51" i="19"/>
  <c r="AB51" i="19"/>
  <c r="AA51" i="19"/>
  <c r="Z51" i="19"/>
  <c r="Y51" i="19"/>
  <c r="X51" i="19"/>
  <c r="W51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D51" i="19"/>
  <c r="C51" i="19"/>
  <c r="J81" i="6"/>
  <c r="B6" i="24" s="1"/>
  <c r="J9" i="6"/>
  <c r="M9" i="25" l="1" a="1"/>
  <c r="L46" i="25"/>
  <c r="C24" i="24" s="1"/>
  <c r="D9" i="23"/>
  <c r="C29" i="25"/>
  <c r="M26" i="25" l="1"/>
  <c r="M10" i="25"/>
  <c r="M20" i="25"/>
  <c r="M35" i="25"/>
  <c r="M14" i="25"/>
  <c r="M24" i="25"/>
  <c r="M21" i="25"/>
  <c r="M27" i="25"/>
  <c r="M39" i="25"/>
  <c r="M13" i="25"/>
  <c r="M22" i="25"/>
  <c r="M30" i="25"/>
  <c r="M11" i="25"/>
  <c r="M32" i="25"/>
  <c r="M28" i="25"/>
  <c r="M19" i="25"/>
  <c r="M42" i="25"/>
  <c r="M16" i="25"/>
  <c r="M40" i="25"/>
  <c r="M36" i="25"/>
  <c r="M29" i="25"/>
  <c r="M15" i="25"/>
  <c r="M45" i="25"/>
  <c r="M23" i="25"/>
  <c r="M41" i="25"/>
  <c r="M44" i="25"/>
  <c r="M12" i="25"/>
  <c r="M31" i="25"/>
  <c r="M37" i="25"/>
  <c r="M25" i="25"/>
  <c r="M38" i="25"/>
  <c r="M34" i="25"/>
  <c r="M18" i="25"/>
  <c r="M33" i="25"/>
  <c r="M9" i="25"/>
  <c r="M17" i="25"/>
  <c r="M43" i="25"/>
  <c r="E29" i="25"/>
  <c r="C46" i="25"/>
  <c r="N36" i="25" l="1"/>
  <c r="O36" i="25"/>
  <c r="U36" i="25" s="1"/>
  <c r="W36" i="25" s="1"/>
  <c r="Q36" i="25"/>
  <c r="S36" i="25"/>
  <c r="P36" i="25"/>
  <c r="S16" i="25"/>
  <c r="N16" i="25"/>
  <c r="P16" i="25"/>
  <c r="O16" i="25"/>
  <c r="U16" i="25" s="1"/>
  <c r="W16" i="25" s="1"/>
  <c r="Q16" i="25"/>
  <c r="N21" i="25"/>
  <c r="O21" i="25"/>
  <c r="U21" i="25" s="1"/>
  <c r="W21" i="25" s="1"/>
  <c r="Q21" i="25"/>
  <c r="S21" i="25"/>
  <c r="P21" i="25"/>
  <c r="O40" i="25"/>
  <c r="U40" i="25" s="1"/>
  <c r="W40" i="25" s="1"/>
  <c r="P40" i="25"/>
  <c r="N40" i="25"/>
  <c r="Q40" i="25"/>
  <c r="S40" i="25"/>
  <c r="P43" i="25"/>
  <c r="O43" i="25"/>
  <c r="U43" i="25" s="1"/>
  <c r="W43" i="25" s="1"/>
  <c r="S43" i="25"/>
  <c r="Q43" i="25"/>
  <c r="N43" i="25"/>
  <c r="O42" i="25"/>
  <c r="U42" i="25" s="1"/>
  <c r="W42" i="25" s="1"/>
  <c r="Q42" i="25"/>
  <c r="N42" i="25"/>
  <c r="S42" i="25"/>
  <c r="P42" i="25"/>
  <c r="Q17" i="25"/>
  <c r="S17" i="25"/>
  <c r="O17" i="25"/>
  <c r="U17" i="25" s="1"/>
  <c r="W17" i="25" s="1"/>
  <c r="N17" i="25"/>
  <c r="P17" i="25"/>
  <c r="P19" i="25"/>
  <c r="O19" i="25"/>
  <c r="U19" i="25" s="1"/>
  <c r="W19" i="25" s="1"/>
  <c r="N19" i="25"/>
  <c r="S19" i="25"/>
  <c r="Q19" i="25"/>
  <c r="O9" i="25"/>
  <c r="S9" i="25"/>
  <c r="Q9" i="25"/>
  <c r="P9" i="25"/>
  <c r="N9" i="25"/>
  <c r="M46" i="25"/>
  <c r="C29" i="24" s="1"/>
  <c r="D21" i="23" s="1"/>
  <c r="Q28" i="25"/>
  <c r="O28" i="25"/>
  <c r="U28" i="25" s="1"/>
  <c r="W28" i="25" s="1"/>
  <c r="P28" i="25"/>
  <c r="N28" i="25"/>
  <c r="S28" i="25"/>
  <c r="N33" i="25"/>
  <c r="S33" i="25"/>
  <c r="P33" i="25"/>
  <c r="O33" i="25"/>
  <c r="U33" i="25" s="1"/>
  <c r="W33" i="25" s="1"/>
  <c r="Q33" i="25"/>
  <c r="O32" i="25"/>
  <c r="U32" i="25" s="1"/>
  <c r="W32" i="25" s="1"/>
  <c r="S32" i="25"/>
  <c r="N32" i="25"/>
  <c r="P32" i="25"/>
  <c r="Q32" i="25"/>
  <c r="N18" i="25"/>
  <c r="O18" i="25"/>
  <c r="U18" i="25" s="1"/>
  <c r="W18" i="25" s="1"/>
  <c r="S18" i="25"/>
  <c r="Q18" i="25"/>
  <c r="P18" i="25"/>
  <c r="S11" i="25"/>
  <c r="N11" i="25"/>
  <c r="O11" i="25"/>
  <c r="U11" i="25" s="1"/>
  <c r="W11" i="25" s="1"/>
  <c r="P11" i="25"/>
  <c r="Q11" i="25"/>
  <c r="P34" i="25"/>
  <c r="O34" i="25"/>
  <c r="U34" i="25" s="1"/>
  <c r="W34" i="25" s="1"/>
  <c r="N34" i="25"/>
  <c r="S34" i="25"/>
  <c r="Q34" i="25"/>
  <c r="N30" i="25"/>
  <c r="O30" i="25"/>
  <c r="U30" i="25" s="1"/>
  <c r="W30" i="25" s="1"/>
  <c r="Q30" i="25"/>
  <c r="S30" i="25"/>
  <c r="P30" i="25"/>
  <c r="N38" i="25"/>
  <c r="Q38" i="25"/>
  <c r="S38" i="25"/>
  <c r="O38" i="25"/>
  <c r="U38" i="25" s="1"/>
  <c r="W38" i="25" s="1"/>
  <c r="P38" i="25"/>
  <c r="S22" i="25"/>
  <c r="N22" i="25"/>
  <c r="Q22" i="25"/>
  <c r="O22" i="25"/>
  <c r="U22" i="25" s="1"/>
  <c r="W22" i="25" s="1"/>
  <c r="P22" i="25"/>
  <c r="P25" i="25"/>
  <c r="Q25" i="25"/>
  <c r="O25" i="25"/>
  <c r="U25" i="25" s="1"/>
  <c r="W25" i="25" s="1"/>
  <c r="S25" i="25"/>
  <c r="N25" i="25"/>
  <c r="S13" i="25"/>
  <c r="O13" i="25"/>
  <c r="U13" i="25" s="1"/>
  <c r="W13" i="25" s="1"/>
  <c r="P13" i="25"/>
  <c r="N13" i="25"/>
  <c r="Q13" i="25"/>
  <c r="O37" i="25"/>
  <c r="U37" i="25" s="1"/>
  <c r="W37" i="25" s="1"/>
  <c r="S37" i="25"/>
  <c r="P37" i="25"/>
  <c r="Q37" i="25"/>
  <c r="N37" i="25"/>
  <c r="P39" i="25"/>
  <c r="O39" i="25"/>
  <c r="U39" i="25" s="1"/>
  <c r="W39" i="25" s="1"/>
  <c r="N39" i="25"/>
  <c r="S39" i="25"/>
  <c r="Q39" i="25"/>
  <c r="S31" i="25"/>
  <c r="N31" i="25"/>
  <c r="O31" i="25"/>
  <c r="U31" i="25" s="1"/>
  <c r="W31" i="25" s="1"/>
  <c r="P31" i="25"/>
  <c r="Q31" i="25"/>
  <c r="P27" i="25"/>
  <c r="S27" i="25"/>
  <c r="O27" i="25"/>
  <c r="U27" i="25" s="1"/>
  <c r="W27" i="25" s="1"/>
  <c r="Q27" i="25"/>
  <c r="N27" i="25"/>
  <c r="S12" i="25"/>
  <c r="O12" i="25"/>
  <c r="U12" i="25" s="1"/>
  <c r="W12" i="25" s="1"/>
  <c r="Q12" i="25"/>
  <c r="N12" i="25"/>
  <c r="P12" i="25"/>
  <c r="Q44" i="25"/>
  <c r="N44" i="25"/>
  <c r="S44" i="25"/>
  <c r="P44" i="25"/>
  <c r="O44" i="25"/>
  <c r="U44" i="25" s="1"/>
  <c r="W44" i="25" s="1"/>
  <c r="S24" i="25"/>
  <c r="Q24" i="25"/>
  <c r="O24" i="25"/>
  <c r="U24" i="25" s="1"/>
  <c r="W24" i="25" s="1"/>
  <c r="P24" i="25"/>
  <c r="N24" i="25"/>
  <c r="O41" i="25"/>
  <c r="U41" i="25" s="1"/>
  <c r="W41" i="25" s="1"/>
  <c r="P41" i="25"/>
  <c r="S41" i="25"/>
  <c r="Q41" i="25"/>
  <c r="N41" i="25"/>
  <c r="P14" i="25"/>
  <c r="Q14" i="25"/>
  <c r="O14" i="25"/>
  <c r="U14" i="25" s="1"/>
  <c r="W14" i="25" s="1"/>
  <c r="N14" i="25"/>
  <c r="S14" i="25"/>
  <c r="N23" i="25"/>
  <c r="P23" i="25"/>
  <c r="O23" i="25"/>
  <c r="U23" i="25" s="1"/>
  <c r="W23" i="25" s="1"/>
  <c r="S23" i="25"/>
  <c r="Q23" i="25"/>
  <c r="N35" i="25"/>
  <c r="O35" i="25"/>
  <c r="U35" i="25" s="1"/>
  <c r="W35" i="25" s="1"/>
  <c r="S35" i="25"/>
  <c r="Q35" i="25"/>
  <c r="P35" i="25"/>
  <c r="O45" i="25"/>
  <c r="U45" i="25" s="1"/>
  <c r="W45" i="25" s="1"/>
  <c r="P45" i="25"/>
  <c r="S45" i="25"/>
  <c r="Q45" i="25"/>
  <c r="N45" i="25"/>
  <c r="P20" i="25"/>
  <c r="O20" i="25"/>
  <c r="U20" i="25" s="1"/>
  <c r="W20" i="25" s="1"/>
  <c r="Q20" i="25"/>
  <c r="S20" i="25"/>
  <c r="N20" i="25"/>
  <c r="N15" i="25"/>
  <c r="O15" i="25"/>
  <c r="U15" i="25" s="1"/>
  <c r="W15" i="25" s="1"/>
  <c r="S15" i="25"/>
  <c r="Q15" i="25"/>
  <c r="P15" i="25"/>
  <c r="O10" i="25"/>
  <c r="U10" i="25" s="1"/>
  <c r="W10" i="25" s="1"/>
  <c r="Q10" i="25"/>
  <c r="N10" i="25"/>
  <c r="P10" i="25"/>
  <c r="S10" i="25"/>
  <c r="N29" i="25"/>
  <c r="O29" i="25"/>
  <c r="U29" i="25" s="1"/>
  <c r="W29" i="25" s="1"/>
  <c r="P29" i="25"/>
  <c r="Q29" i="25"/>
  <c r="S26" i="25"/>
  <c r="P26" i="25"/>
  <c r="O26" i="25"/>
  <c r="U26" i="25" s="1"/>
  <c r="W26" i="25" s="1"/>
  <c r="Q26" i="25"/>
  <c r="N26" i="25"/>
  <c r="F46" i="25"/>
  <c r="O19" i="24" s="1"/>
  <c r="C22" i="23" s="1"/>
  <c r="I29" i="25"/>
  <c r="I46" i="25" s="1"/>
  <c r="AA19" i="24" s="1"/>
  <c r="C25" i="23" s="1"/>
  <c r="H29" i="25"/>
  <c r="H46" i="25" s="1"/>
  <c r="X19" i="24" s="1"/>
  <c r="C24" i="23" s="1"/>
  <c r="E46" i="25"/>
  <c r="S29" i="25"/>
  <c r="N46" i="25" l="1"/>
  <c r="C35" i="24" s="1"/>
  <c r="D22" i="23" s="1"/>
  <c r="P46" i="25"/>
  <c r="K35" i="24" s="1"/>
  <c r="D24" i="23" s="1"/>
  <c r="Q46" i="25"/>
  <c r="M35" i="24" s="1"/>
  <c r="D25" i="23" s="1"/>
  <c r="U9" i="25"/>
  <c r="O46" i="25"/>
  <c r="E35" i="24" s="1"/>
  <c r="D23" i="23" s="1"/>
  <c r="S46" i="25"/>
  <c r="C13" i="24"/>
  <c r="C21" i="23" s="1"/>
  <c r="D10" i="23"/>
  <c r="U46" i="25" l="1"/>
  <c r="V24" i="24" s="1"/>
  <c r="W9" i="25"/>
  <c r="W46" i="25" s="1"/>
  <c r="X43" i="25" l="1"/>
  <c r="Y43" i="25" s="1"/>
  <c r="X32" i="25"/>
  <c r="Y32" i="25" s="1"/>
  <c r="X23" i="25"/>
  <c r="Y23" i="25" s="1"/>
  <c r="X12" i="25"/>
  <c r="Y12" i="25" s="1"/>
  <c r="X31" i="25"/>
  <c r="Y31" i="25" s="1"/>
  <c r="X21" i="25"/>
  <c r="Y21" i="25" s="1"/>
  <c r="X30" i="25"/>
  <c r="Y30" i="25" s="1"/>
  <c r="X27" i="25"/>
  <c r="Y27" i="25" s="1"/>
  <c r="X10" i="25"/>
  <c r="Y10" i="25" s="1"/>
  <c r="X41" i="25"/>
  <c r="Y41" i="25" s="1"/>
  <c r="X37" i="25"/>
  <c r="Y37" i="25" s="1"/>
  <c r="X13" i="25"/>
  <c r="Y13" i="25" s="1"/>
  <c r="X44" i="25"/>
  <c r="Y44" i="25" s="1"/>
  <c r="X16" i="25"/>
  <c r="Y16" i="25" s="1"/>
  <c r="X24" i="25"/>
  <c r="Y24" i="25" s="1"/>
  <c r="X28" i="25"/>
  <c r="Y28" i="25" s="1"/>
  <c r="X17" i="25"/>
  <c r="Y17" i="25" s="1"/>
  <c r="X34" i="25"/>
  <c r="Y34" i="25" s="1"/>
  <c r="X11" i="25"/>
  <c r="Y11" i="25" s="1"/>
  <c r="X9" i="25"/>
  <c r="X42" i="25"/>
  <c r="Y42" i="25" s="1"/>
  <c r="X25" i="25"/>
  <c r="Y25" i="25" s="1"/>
  <c r="X18" i="25"/>
  <c r="Y18" i="25" s="1"/>
  <c r="X22" i="25"/>
  <c r="Y22" i="25" s="1"/>
  <c r="X38" i="25"/>
  <c r="Y38" i="25" s="1"/>
  <c r="X33" i="25"/>
  <c r="Y33" i="25" s="1"/>
  <c r="X35" i="25"/>
  <c r="Y35" i="25" s="1"/>
  <c r="X39" i="25"/>
  <c r="Y39" i="25" s="1"/>
  <c r="X45" i="25"/>
  <c r="Y45" i="25" s="1"/>
  <c r="X14" i="25"/>
  <c r="Y14" i="25" s="1"/>
  <c r="X20" i="25"/>
  <c r="Y20" i="25" s="1"/>
  <c r="X19" i="25"/>
  <c r="Y19" i="25" s="1"/>
  <c r="X29" i="25"/>
  <c r="Y29" i="25" s="1"/>
  <c r="X36" i="25"/>
  <c r="Y36" i="25" s="1"/>
  <c r="X40" i="25"/>
  <c r="Y40" i="25" s="1"/>
  <c r="W29" i="24"/>
  <c r="X26" i="25"/>
  <c r="Y26" i="25" s="1"/>
  <c r="X15" i="25"/>
  <c r="Y15" i="25" s="1"/>
  <c r="Y9" i="25" l="1"/>
  <c r="X46" i="25"/>
  <c r="W35" i="24" s="1"/>
  <c r="Z9" i="25" l="1" a="1"/>
  <c r="Y46" i="25"/>
  <c r="W40" i="24" s="1"/>
  <c r="Z21" i="25" l="1"/>
  <c r="Z35" i="25"/>
  <c r="Z33" i="25"/>
  <c r="Z44" i="25"/>
  <c r="Z10" i="25"/>
  <c r="Z24" i="25"/>
  <c r="Z15" i="25"/>
  <c r="Z25" i="25"/>
  <c r="Z30" i="25"/>
  <c r="Z19" i="25"/>
  <c r="Z31" i="25"/>
  <c r="Z32" i="25"/>
  <c r="Z23" i="25"/>
  <c r="Z29" i="25"/>
  <c r="Z12" i="25"/>
  <c r="Z36" i="25"/>
  <c r="Z9" i="25"/>
  <c r="Z11" i="25"/>
  <c r="Z18" i="25"/>
  <c r="Z14" i="25"/>
  <c r="Z38" i="25"/>
  <c r="Z39" i="25"/>
  <c r="Z45" i="25"/>
  <c r="Z13" i="25"/>
  <c r="Z17" i="25"/>
  <c r="Z20" i="25"/>
  <c r="Z34" i="25"/>
  <c r="Z41" i="25"/>
  <c r="Z43" i="25"/>
  <c r="Z26" i="25"/>
  <c r="Z37" i="25"/>
  <c r="Z27" i="25"/>
  <c r="Z16" i="25"/>
  <c r="Z28" i="25"/>
  <c r="Z40" i="25"/>
  <c r="Z22" i="25"/>
  <c r="Z42" i="25"/>
  <c r="AC30" i="25" l="1"/>
  <c r="AB30" i="25"/>
  <c r="AA30" i="25"/>
  <c r="AD30" i="25"/>
  <c r="AF30" i="25"/>
  <c r="AD14" i="25"/>
  <c r="AB14" i="25"/>
  <c r="AA14" i="25"/>
  <c r="AC14" i="25"/>
  <c r="AF14" i="25"/>
  <c r="AD18" i="25"/>
  <c r="AC18" i="25"/>
  <c r="AA18" i="25"/>
  <c r="AB18" i="25"/>
  <c r="AF18" i="25"/>
  <c r="AA11" i="25"/>
  <c r="AB11" i="25"/>
  <c r="AC11" i="25"/>
  <c r="AD11" i="25"/>
  <c r="AF11" i="25"/>
  <c r="AD42" i="25"/>
  <c r="AC42" i="25"/>
  <c r="AA42" i="25"/>
  <c r="AB42" i="25"/>
  <c r="AF42" i="25"/>
  <c r="AB9" i="25"/>
  <c r="AD9" i="25"/>
  <c r="Z46" i="25"/>
  <c r="C40" i="24" s="1"/>
  <c r="E21" i="23" s="1"/>
  <c r="G21" i="23" s="1"/>
  <c r="AC9" i="25"/>
  <c r="AA9" i="25"/>
  <c r="AF9" i="25"/>
  <c r="AB22" i="25"/>
  <c r="AC22" i="25"/>
  <c r="AD22" i="25"/>
  <c r="AA22" i="25"/>
  <c r="AF22" i="25"/>
  <c r="AC36" i="25"/>
  <c r="AB36" i="25"/>
  <c r="AD36" i="25"/>
  <c r="AA36" i="25"/>
  <c r="AF36" i="25"/>
  <c r="AB40" i="25"/>
  <c r="AA40" i="25"/>
  <c r="AD40" i="25"/>
  <c r="AC40" i="25"/>
  <c r="AF40" i="25"/>
  <c r="AB12" i="25"/>
  <c r="AD12" i="25"/>
  <c r="AA12" i="25"/>
  <c r="AC12" i="25"/>
  <c r="AF12" i="25"/>
  <c r="AA28" i="25"/>
  <c r="AD28" i="25"/>
  <c r="AC28" i="25"/>
  <c r="AB28" i="25"/>
  <c r="AF28" i="25"/>
  <c r="AD29" i="25"/>
  <c r="AA29" i="25"/>
  <c r="AB29" i="25"/>
  <c r="AC29" i="25"/>
  <c r="AF29" i="25"/>
  <c r="AD16" i="25"/>
  <c r="AA16" i="25"/>
  <c r="AB16" i="25"/>
  <c r="AC16" i="25"/>
  <c r="AF16" i="25"/>
  <c r="AD23" i="25"/>
  <c r="AB23" i="25"/>
  <c r="AC23" i="25"/>
  <c r="AA23" i="25"/>
  <c r="AF23" i="25"/>
  <c r="AC27" i="25"/>
  <c r="AB27" i="25"/>
  <c r="AD27" i="25"/>
  <c r="AA27" i="25"/>
  <c r="AF27" i="25"/>
  <c r="AB32" i="25"/>
  <c r="AD32" i="25"/>
  <c r="AA32" i="25"/>
  <c r="AC32" i="25"/>
  <c r="AF32" i="25"/>
  <c r="AA37" i="25"/>
  <c r="AD37" i="25"/>
  <c r="AB37" i="25"/>
  <c r="AC37" i="25"/>
  <c r="AF37" i="25"/>
  <c r="AB31" i="25"/>
  <c r="AC31" i="25"/>
  <c r="AD31" i="25"/>
  <c r="AA31" i="25"/>
  <c r="AF31" i="25"/>
  <c r="AD26" i="25"/>
  <c r="AA26" i="25"/>
  <c r="AB26" i="25"/>
  <c r="AC26" i="25"/>
  <c r="AF26" i="25"/>
  <c r="AC19" i="25"/>
  <c r="AA19" i="25"/>
  <c r="AB19" i="25"/>
  <c r="AD19" i="25"/>
  <c r="AF19" i="25"/>
  <c r="AA43" i="25"/>
  <c r="AC43" i="25"/>
  <c r="AB43" i="25"/>
  <c r="AD43" i="25"/>
  <c r="AF43" i="25"/>
  <c r="AD41" i="25"/>
  <c r="AC41" i="25"/>
  <c r="AA41" i="25"/>
  <c r="AB41" i="25"/>
  <c r="AF41" i="25"/>
  <c r="AC25" i="25"/>
  <c r="AD25" i="25"/>
  <c r="AA25" i="25"/>
  <c r="AB25" i="25"/>
  <c r="AF25" i="25"/>
  <c r="AC34" i="25"/>
  <c r="AA34" i="25"/>
  <c r="AD34" i="25"/>
  <c r="AB34" i="25"/>
  <c r="AF34" i="25"/>
  <c r="AC15" i="25"/>
  <c r="AB15" i="25"/>
  <c r="AD15" i="25"/>
  <c r="AA15" i="25"/>
  <c r="AF15" i="25"/>
  <c r="AD20" i="25"/>
  <c r="AC20" i="25"/>
  <c r="AA20" i="25"/>
  <c r="AB20" i="25"/>
  <c r="AF20" i="25"/>
  <c r="AB24" i="25"/>
  <c r="AC24" i="25"/>
  <c r="AA24" i="25"/>
  <c r="AD24" i="25"/>
  <c r="AF24" i="25"/>
  <c r="AB17" i="25"/>
  <c r="AA17" i="25"/>
  <c r="AD17" i="25"/>
  <c r="AC17" i="25"/>
  <c r="AF17" i="25"/>
  <c r="AA10" i="25"/>
  <c r="AB10" i="25"/>
  <c r="AD10" i="25"/>
  <c r="AC10" i="25"/>
  <c r="AF10" i="25"/>
  <c r="AD13" i="25"/>
  <c r="AA13" i="25"/>
  <c r="AB13" i="25"/>
  <c r="AC13" i="25"/>
  <c r="AF13" i="25"/>
  <c r="AB44" i="25"/>
  <c r="AC44" i="25"/>
  <c r="AA44" i="25"/>
  <c r="AD44" i="25"/>
  <c r="AF44" i="25"/>
  <c r="AB45" i="25"/>
  <c r="AA45" i="25"/>
  <c r="AC45" i="25"/>
  <c r="AD45" i="25"/>
  <c r="AF45" i="25"/>
  <c r="AB33" i="25"/>
  <c r="AC33" i="25"/>
  <c r="AA33" i="25"/>
  <c r="AD33" i="25"/>
  <c r="AF33" i="25"/>
  <c r="AD39" i="25"/>
  <c r="AC39" i="25"/>
  <c r="AA39" i="25"/>
  <c r="AB39" i="25"/>
  <c r="AF39" i="25"/>
  <c r="AB35" i="25"/>
  <c r="AC35" i="25"/>
  <c r="AD35" i="25"/>
  <c r="AA35" i="25"/>
  <c r="AF35" i="25"/>
  <c r="AC38" i="25"/>
  <c r="AD38" i="25"/>
  <c r="AB38" i="25"/>
  <c r="AA38" i="25"/>
  <c r="AF38" i="25"/>
  <c r="AA21" i="25"/>
  <c r="AD21" i="25"/>
  <c r="AB21" i="25"/>
  <c r="AC21" i="25"/>
  <c r="AF21" i="25"/>
  <c r="AD46" i="25" l="1"/>
  <c r="M46" i="24" s="1"/>
  <c r="E25" i="23" s="1"/>
  <c r="G25" i="23" s="1"/>
  <c r="AB46" i="25"/>
  <c r="E46" i="24" s="1"/>
  <c r="E23" i="23" s="1"/>
  <c r="G23" i="23" s="1"/>
  <c r="AC46" i="25"/>
  <c r="K46" i="24" s="1"/>
  <c r="E24" i="23" s="1"/>
  <c r="G24" i="23" s="1"/>
  <c r="AA46" i="25"/>
  <c r="C46" i="24" s="1"/>
  <c r="E22" i="23" s="1"/>
  <c r="G22" i="23" s="1"/>
  <c r="AF46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<sst xmlns="http://schemas.openxmlformats.org/spreadsheetml/2006/main" count="1247" uniqueCount="446">
  <si>
    <t>家計外消費支出（列）</t>
  </si>
  <si>
    <t>民間消費支出</t>
  </si>
  <si>
    <t>一般政府消費支出</t>
  </si>
  <si>
    <t>在庫純増</t>
  </si>
  <si>
    <t>最終需要計</t>
  </si>
  <si>
    <t>01</t>
  </si>
  <si>
    <t>06</t>
  </si>
  <si>
    <t>11</t>
  </si>
  <si>
    <t>15</t>
  </si>
  <si>
    <t>16</t>
  </si>
  <si>
    <t>20</t>
  </si>
  <si>
    <t>21</t>
  </si>
  <si>
    <t>22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</si>
  <si>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</si>
  <si>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</si>
  <si>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</si>
  <si>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</si>
  <si>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</si>
  <si>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</si>
  <si>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</si>
  <si>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</si>
  <si>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</si>
  <si>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35</t>
  </si>
  <si>
    <t>パルプ・紙・木製品</t>
  </si>
  <si>
    <t>対事業所サービス</t>
  </si>
  <si>
    <t>対個人サービス</t>
  </si>
  <si>
    <t>需要合計</t>
  </si>
  <si>
    <t>その他の製造工業製品</t>
  </si>
  <si>
    <t>自給率</t>
    <rPh sb="0" eb="3">
      <t>ジキュウリツ</t>
    </rPh>
    <phoneticPr fontId="2"/>
  </si>
  <si>
    <t>電気機械</t>
  </si>
  <si>
    <t>建設</t>
  </si>
  <si>
    <t>鉱業</t>
  </si>
  <si>
    <t>繊維製品</t>
  </si>
  <si>
    <t>化学製品</t>
  </si>
  <si>
    <t>石油・石炭製品</t>
  </si>
  <si>
    <t>窯業・土石製品</t>
  </si>
  <si>
    <t>鉄鋼</t>
  </si>
  <si>
    <t>非鉄金属</t>
  </si>
  <si>
    <t>金属製品</t>
  </si>
  <si>
    <t>輸送機械</t>
  </si>
  <si>
    <t>電力・ガス・熱供給</t>
  </si>
  <si>
    <t>商業</t>
  </si>
  <si>
    <t>金融・保険</t>
  </si>
  <si>
    <t>不動産</t>
  </si>
  <si>
    <t>公務</t>
  </si>
  <si>
    <t>教育・研究</t>
  </si>
  <si>
    <t>事務用品</t>
  </si>
  <si>
    <t>分類不明</t>
  </si>
  <si>
    <t>消費支出額</t>
    <rPh sb="0" eb="2">
      <t>ショウヒ</t>
    </rPh>
    <rPh sb="2" eb="4">
      <t>シシュツ</t>
    </rPh>
    <rPh sb="4" eb="5">
      <t>ガク</t>
    </rPh>
    <phoneticPr fontId="2"/>
  </si>
  <si>
    <t>民間消費支出構成比</t>
    <rPh sb="0" eb="2">
      <t>ミンカン</t>
    </rPh>
    <rPh sb="2" eb="4">
      <t>ショウヒ</t>
    </rPh>
    <rPh sb="4" eb="6">
      <t>シシュツ</t>
    </rPh>
    <rPh sb="6" eb="9">
      <t>コウセイヒ</t>
    </rPh>
    <phoneticPr fontId="2"/>
  </si>
  <si>
    <t>民間消費による需要増加額</t>
    <rPh sb="0" eb="2">
      <t>ミンカン</t>
    </rPh>
    <rPh sb="2" eb="4">
      <t>ショウヒ</t>
    </rPh>
    <rPh sb="7" eb="9">
      <t>ジュヨウ</t>
    </rPh>
    <rPh sb="9" eb="11">
      <t>ゾウカ</t>
    </rPh>
    <rPh sb="11" eb="12">
      <t>ガク</t>
    </rPh>
    <phoneticPr fontId="2"/>
  </si>
  <si>
    <t>総合効果</t>
    <rPh sb="0" eb="2">
      <t>ソウゴウ</t>
    </rPh>
    <rPh sb="2" eb="4">
      <t>コウカ</t>
    </rPh>
    <phoneticPr fontId="2"/>
  </si>
  <si>
    <t>飲食料品</t>
  </si>
  <si>
    <t>電子部品</t>
  </si>
  <si>
    <t>情報通信</t>
  </si>
  <si>
    <t>内生部門計</t>
  </si>
  <si>
    <t>国内生産額</t>
  </si>
  <si>
    <t>34</t>
  </si>
  <si>
    <t>雇用者</t>
    <rPh sb="0" eb="3">
      <t>コヨウシャ</t>
    </rPh>
    <phoneticPr fontId="2"/>
  </si>
  <si>
    <t>雇用係数</t>
    <rPh sb="0" eb="2">
      <t>コヨウ</t>
    </rPh>
    <rPh sb="2" eb="4">
      <t>ケイスウ</t>
    </rPh>
    <phoneticPr fontId="2"/>
  </si>
  <si>
    <t>部　門　名</t>
  </si>
  <si>
    <t>商業マージン率</t>
  </si>
  <si>
    <t>貨物運賃率</t>
  </si>
  <si>
    <t>合　　計</t>
  </si>
  <si>
    <t>商業マージン率＝商業マージン額/需要合計</t>
    <rPh sb="0" eb="2">
      <t>ショウギョウ</t>
    </rPh>
    <rPh sb="6" eb="7">
      <t>リツ</t>
    </rPh>
    <rPh sb="8" eb="10">
      <t>ショウギョウ</t>
    </rPh>
    <rPh sb="14" eb="15">
      <t>ガク</t>
    </rPh>
    <rPh sb="16" eb="18">
      <t>ジュヨウ</t>
    </rPh>
    <rPh sb="18" eb="20">
      <t>ゴウケイ</t>
    </rPh>
    <phoneticPr fontId="2"/>
  </si>
  <si>
    <t>貨物運賃率＝貨物運賃額/需要合計</t>
    <rPh sb="0" eb="2">
      <t>カモツ</t>
    </rPh>
    <rPh sb="2" eb="4">
      <t>ウンチン</t>
    </rPh>
    <rPh sb="4" eb="5">
      <t>リツ</t>
    </rPh>
    <rPh sb="6" eb="8">
      <t>カモツ</t>
    </rPh>
    <rPh sb="8" eb="10">
      <t>ウンチン</t>
    </rPh>
    <rPh sb="10" eb="11">
      <t>ガク</t>
    </rPh>
    <rPh sb="12" eb="14">
      <t>ジュヨウ</t>
    </rPh>
    <rPh sb="14" eb="16">
      <t>ゴウケイ</t>
    </rPh>
    <phoneticPr fontId="2"/>
  </si>
  <si>
    <t>生産者価格</t>
    <rPh sb="0" eb="3">
      <t>セイサンシャ</t>
    </rPh>
    <rPh sb="3" eb="5">
      <t>カカク</t>
    </rPh>
    <phoneticPr fontId="2"/>
  </si>
  <si>
    <t>直接効果</t>
    <rPh sb="0" eb="2">
      <t>チョクセツ</t>
    </rPh>
    <rPh sb="2" eb="4">
      <t>コウカ</t>
    </rPh>
    <phoneticPr fontId="2"/>
  </si>
  <si>
    <t>県内需要増加額計</t>
    <rPh sb="0" eb="2">
      <t>ケンナイ</t>
    </rPh>
    <rPh sb="2" eb="4">
      <t>ジュヨウ</t>
    </rPh>
    <rPh sb="4" eb="7">
      <t>ゾウカガク</t>
    </rPh>
    <rPh sb="7" eb="8">
      <t>ケイ</t>
    </rPh>
    <phoneticPr fontId="2"/>
  </si>
  <si>
    <t>家計外消費支出（行）</t>
  </si>
  <si>
    <t>雇用者所得</t>
  </si>
  <si>
    <t>39</t>
  </si>
  <si>
    <t>営業余剰</t>
  </si>
  <si>
    <t>資本減耗引当</t>
  </si>
  <si>
    <t>41</t>
  </si>
  <si>
    <t>（控除）経常補助金</t>
  </si>
  <si>
    <t>粗付加価値部門計</t>
  </si>
  <si>
    <t>57</t>
  </si>
  <si>
    <t>雇用者所得率</t>
    <rPh sb="0" eb="3">
      <t>コヨウシャ</t>
    </rPh>
    <rPh sb="3" eb="6">
      <t>ショトクリツ</t>
    </rPh>
    <phoneticPr fontId="2"/>
  </si>
  <si>
    <t>購入者価格→生産者価格</t>
    <rPh sb="0" eb="3">
      <t>コウニュウシャ</t>
    </rPh>
    <rPh sb="3" eb="5">
      <t>カカク</t>
    </rPh>
    <rPh sb="6" eb="9">
      <t>セイサンシャ</t>
    </rPh>
    <rPh sb="9" eb="11">
      <t>カカク</t>
    </rPh>
    <phoneticPr fontId="2"/>
  </si>
  <si>
    <t>就業係数</t>
    <rPh sb="0" eb="2">
      <t>シュウギョウ</t>
    </rPh>
    <rPh sb="2" eb="4">
      <t>ケイスウ</t>
    </rPh>
    <phoneticPr fontId="2"/>
  </si>
  <si>
    <t>（（経済波及効果測定ツール））</t>
    <rPh sb="2" eb="4">
      <t>ケイザイ</t>
    </rPh>
    <rPh sb="4" eb="6">
      <t>ハキュウ</t>
    </rPh>
    <rPh sb="6" eb="8">
      <t>コウカ</t>
    </rPh>
    <rPh sb="8" eb="10">
      <t>ソクテイ</t>
    </rPh>
    <phoneticPr fontId="2"/>
  </si>
  <si>
    <t>億円</t>
    <rPh sb="0" eb="2">
      <t>オクエン</t>
    </rPh>
    <phoneticPr fontId="2"/>
  </si>
  <si>
    <t>百万円</t>
    <rPh sb="0" eb="1">
      <t>ヒャク</t>
    </rPh>
    <rPh sb="1" eb="3">
      <t>マンエン</t>
    </rPh>
    <phoneticPr fontId="2"/>
  </si>
  <si>
    <t>十万円</t>
    <rPh sb="0" eb="1">
      <t>ジュウ</t>
    </rPh>
    <rPh sb="1" eb="3">
      <t>マンエン</t>
    </rPh>
    <phoneticPr fontId="2"/>
  </si>
  <si>
    <t>万円</t>
    <rPh sb="0" eb="2">
      <t>マンエン</t>
    </rPh>
    <phoneticPr fontId="2"/>
  </si>
  <si>
    <t>千円</t>
    <rPh sb="0" eb="2">
      <t>センエン</t>
    </rPh>
    <phoneticPr fontId="2"/>
  </si>
  <si>
    <t>円</t>
    <rPh sb="0" eb="1">
      <t>エン</t>
    </rPh>
    <phoneticPr fontId="2"/>
  </si>
  <si>
    <t>千万円</t>
    <rPh sb="0" eb="2">
      <t>センマン</t>
    </rPh>
    <rPh sb="2" eb="3">
      <t>エン</t>
    </rPh>
    <phoneticPr fontId="2"/>
  </si>
  <si>
    <t>②単位を選択</t>
    <rPh sb="1" eb="3">
      <t>タンイ</t>
    </rPh>
    <rPh sb="4" eb="6">
      <t>センタク</t>
    </rPh>
    <phoneticPr fontId="2"/>
  </si>
  <si>
    <t>県内需要額</t>
    <rPh sb="0" eb="2">
      <t>ケンナイ</t>
    </rPh>
    <rPh sb="2" eb="4">
      <t>ジュヨウ</t>
    </rPh>
    <rPh sb="4" eb="5">
      <t>ガク</t>
    </rPh>
    <phoneticPr fontId="2"/>
  </si>
  <si>
    <t>総括表</t>
    <rPh sb="0" eb="2">
      <t>ソウカツ</t>
    </rPh>
    <rPh sb="2" eb="3">
      <t>ヒョウ</t>
    </rPh>
    <phoneticPr fontId="10"/>
  </si>
  <si>
    <t>分析事例</t>
  </si>
  <si>
    <t>課所(配属)名</t>
    <rPh sb="3" eb="5">
      <t>ハイゾク</t>
    </rPh>
    <phoneticPr fontId="10"/>
  </si>
  <si>
    <t>担当者名</t>
    <rPh sb="3" eb="4">
      <t>メイ</t>
    </rPh>
    <phoneticPr fontId="10"/>
  </si>
  <si>
    <t>連絡先</t>
    <rPh sb="0" eb="3">
      <t>レンラクサキ</t>
    </rPh>
    <phoneticPr fontId="10"/>
  </si>
  <si>
    <t>４　分析結果</t>
  </si>
  <si>
    <t>生産誘発額</t>
  </si>
  <si>
    <t>第１次波及効果</t>
    <rPh sb="3" eb="5">
      <t>ハキュウ</t>
    </rPh>
    <phoneticPr fontId="10"/>
  </si>
  <si>
    <t>第２次波及効果</t>
    <rPh sb="3" eb="5">
      <t>ハキュウ</t>
    </rPh>
    <phoneticPr fontId="10"/>
  </si>
  <si>
    <t>直接効果</t>
  </si>
  <si>
    <t>民間消費支出増加額</t>
    <rPh sb="0" eb="2">
      <t>ミンカン</t>
    </rPh>
    <phoneticPr fontId="10"/>
  </si>
  <si>
    <t xml:space="preserve"> 粗付加価値誘発額(第１次)</t>
    <rPh sb="10" eb="11">
      <t>ダイ</t>
    </rPh>
    <rPh sb="12" eb="13">
      <t>ジ</t>
    </rPh>
    <phoneticPr fontId="10"/>
  </si>
  <si>
    <t>雇用者所得誘発額(第１次)</t>
    <rPh sb="9" eb="10">
      <t>ダイ</t>
    </rPh>
    <rPh sb="11" eb="12">
      <t>ジ</t>
    </rPh>
    <phoneticPr fontId="10"/>
  </si>
  <si>
    <t>生産誘発額(第２次)</t>
    <rPh sb="6" eb="7">
      <t>ダイ</t>
    </rPh>
    <rPh sb="8" eb="9">
      <t>ジ</t>
    </rPh>
    <phoneticPr fontId="10"/>
  </si>
  <si>
    <t xml:space="preserve"> 粗付加価値誘発額(第２次)</t>
    <rPh sb="10" eb="11">
      <t>ダイ</t>
    </rPh>
    <rPh sb="12" eb="13">
      <t>ジ</t>
    </rPh>
    <phoneticPr fontId="10"/>
  </si>
  <si>
    <t>雇用者所得誘発額(第２次)</t>
    <rPh sb="9" eb="10">
      <t>ダイ</t>
    </rPh>
    <rPh sb="11" eb="12">
      <t>ジ</t>
    </rPh>
    <phoneticPr fontId="10"/>
  </si>
  <si>
    <t>経済波及効果フロー図</t>
    <rPh sb="0" eb="2">
      <t>ケイザイ</t>
    </rPh>
    <rPh sb="2" eb="6">
      <t>ハキュウコウカ</t>
    </rPh>
    <rPh sb="9" eb="10">
      <t>ズ</t>
    </rPh>
    <phoneticPr fontId="10"/>
  </si>
  <si>
    <t>分析事例</t>
    <rPh sb="0" eb="2">
      <t>ブンセキ</t>
    </rPh>
    <rPh sb="2" eb="4">
      <t>ジレイ</t>
    </rPh>
    <phoneticPr fontId="2"/>
  </si>
  <si>
    <t>総合効果</t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</si>
  <si>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10"/>
  </si>
  <si>
    <t>２　分析担当者</t>
    <rPh sb="4" eb="7">
      <t>タントウシャ</t>
    </rPh>
    <phoneticPr fontId="10"/>
  </si>
  <si>
    <t>うち粗付加価値誘発額</t>
    <rPh sb="7" eb="9">
      <t>ユウハツ</t>
    </rPh>
    <phoneticPr fontId="10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</si>
  <si>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2"/>
  </si>
  <si>
    <t>うち県内最終需要増加額
　　　（＝直接効果）</t>
    <rPh sb="4" eb="6">
      <t>サイシュウ</t>
    </rPh>
    <rPh sb="17" eb="19">
      <t>チョクセツ</t>
    </rPh>
    <rPh sb="19" eb="21">
      <t>コウカ</t>
    </rPh>
    <phoneticPr fontId="10"/>
  </si>
  <si>
    <t>県外へ</t>
    <phoneticPr fontId="10"/>
  </si>
  <si>
    <t>与件データ</t>
    <rPh sb="0" eb="2">
      <t>ヨケン</t>
    </rPh>
    <phoneticPr fontId="2"/>
  </si>
  <si>
    <t>県内最終需要増加額（＝直接効果）</t>
    <rPh sb="2" eb="4">
      <t>サイシュウ</t>
    </rPh>
    <rPh sb="11" eb="13">
      <t>チョクセツ</t>
    </rPh>
    <rPh sb="13" eb="15">
      <t>コウカ</t>
    </rPh>
    <phoneticPr fontId="10"/>
  </si>
  <si>
    <t>*(粗付加価値率)</t>
    <phoneticPr fontId="10"/>
  </si>
  <si>
    <t>*(雇用者所得率)</t>
    <phoneticPr fontId="10"/>
  </si>
  <si>
    <t>原材料投入額</t>
    <rPh sb="0" eb="3">
      <t>ゲンザイリョウ</t>
    </rPh>
    <rPh sb="3" eb="5">
      <t>トウニュウ</t>
    </rPh>
    <rPh sb="5" eb="6">
      <t>ガク</t>
    </rPh>
    <phoneticPr fontId="10"/>
  </si>
  <si>
    <t>粗付加価値誘発額</t>
    <phoneticPr fontId="10"/>
  </si>
  <si>
    <t>雇用者所得誘発額</t>
    <phoneticPr fontId="10"/>
  </si>
  <si>
    <t>*(自給率)</t>
    <phoneticPr fontId="10"/>
  </si>
  <si>
    <t>*(消費性向)</t>
    <rPh sb="4" eb="6">
      <t>セイコウ</t>
    </rPh>
    <phoneticPr fontId="10"/>
  </si>
  <si>
    <t>*(開放経済型逆行列係数)</t>
    <rPh sb="4" eb="6">
      <t>ケイザイ</t>
    </rPh>
    <phoneticPr fontId="10"/>
  </si>
  <si>
    <t>生産誘発額(第１次間接)</t>
    <rPh sb="6" eb="7">
      <t>ダイ</t>
    </rPh>
    <rPh sb="8" eb="9">
      <t>ジ</t>
    </rPh>
    <rPh sb="9" eb="11">
      <t>カンセツ</t>
    </rPh>
    <phoneticPr fontId="10"/>
  </si>
  <si>
    <t>原材料投入額</t>
    <rPh sb="0" eb="3">
      <t>ゲンザイリョウ</t>
    </rPh>
    <rPh sb="3" eb="5">
      <t>トウニュウ</t>
    </rPh>
    <rPh sb="5" eb="6">
      <t>ガク</t>
    </rPh>
    <phoneticPr fontId="2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</si>
  <si>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2"/>
  </si>
  <si>
    <t>第１次間接波及効果</t>
    <rPh sb="3" eb="5">
      <t>カンセツ</t>
    </rPh>
    <rPh sb="5" eb="7">
      <t>ハキュウ</t>
    </rPh>
    <phoneticPr fontId="10"/>
  </si>
  <si>
    <t>*(消費パターン)</t>
    <phoneticPr fontId="10"/>
  </si>
  <si>
    <t>第２次間接波及効果</t>
    <rPh sb="3" eb="5">
      <t>カンセツ</t>
    </rPh>
    <rPh sb="5" eb="7">
      <t>ハキュウ</t>
    </rPh>
    <phoneticPr fontId="10"/>
  </si>
  <si>
    <t>県内需要増加額（第１次）</t>
    <rPh sb="2" eb="4">
      <t>ジュヨウ</t>
    </rPh>
    <rPh sb="4" eb="7">
      <t>ゾウカガク</t>
    </rPh>
    <rPh sb="8" eb="9">
      <t>ダイ</t>
    </rPh>
    <rPh sb="10" eb="11">
      <t>ジ</t>
    </rPh>
    <phoneticPr fontId="10"/>
  </si>
  <si>
    <t>雇用者所得誘発額(直接＋第１次)</t>
    <phoneticPr fontId="10"/>
  </si>
  <si>
    <t>産業部門別民間消費支出増加額</t>
    <rPh sb="0" eb="2">
      <t>サンギョウ</t>
    </rPh>
    <rPh sb="2" eb="4">
      <t>ブモン</t>
    </rPh>
    <rPh sb="4" eb="5">
      <t>ベツ</t>
    </rPh>
    <rPh sb="5" eb="7">
      <t>ミンカン</t>
    </rPh>
    <rPh sb="7" eb="9">
      <t>ショウヒ</t>
    </rPh>
    <rPh sb="9" eb="11">
      <t>シシュツ</t>
    </rPh>
    <rPh sb="11" eb="14">
      <t>ゾウカガク</t>
    </rPh>
    <phoneticPr fontId="10"/>
  </si>
  <si>
    <t>県内需要増加額(第２次)</t>
    <rPh sb="2" eb="4">
      <t>ジュヨウ</t>
    </rPh>
    <rPh sb="4" eb="6">
      <t>ゾウカ</t>
    </rPh>
    <phoneticPr fontId="10"/>
  </si>
  <si>
    <t>*(就業係数)</t>
    <rPh sb="2" eb="4">
      <t>シュウギョウ</t>
    </rPh>
    <rPh sb="4" eb="6">
      <t>ケイスウ</t>
    </rPh>
    <phoneticPr fontId="10"/>
  </si>
  <si>
    <t>*(雇用係数)</t>
    <rPh sb="2" eb="4">
      <t>コヨウ</t>
    </rPh>
    <rPh sb="4" eb="6">
      <t>ケイスウ</t>
    </rPh>
    <phoneticPr fontId="10"/>
  </si>
  <si>
    <t>1次就業誘発者数</t>
    <rPh sb="1" eb="2">
      <t>ジ</t>
    </rPh>
    <rPh sb="2" eb="4">
      <t>シュウギョウ</t>
    </rPh>
    <rPh sb="4" eb="6">
      <t>ユウハツ</t>
    </rPh>
    <rPh sb="6" eb="7">
      <t>シャ</t>
    </rPh>
    <rPh sb="7" eb="8">
      <t>スウ</t>
    </rPh>
    <phoneticPr fontId="2"/>
  </si>
  <si>
    <t>直接就業者誘発者数</t>
    <rPh sb="0" eb="2">
      <t>チョクセツ</t>
    </rPh>
    <rPh sb="2" eb="5">
      <t>シュウギョウシャ</t>
    </rPh>
    <rPh sb="5" eb="7">
      <t>ユウハツ</t>
    </rPh>
    <rPh sb="7" eb="8">
      <t>シャ</t>
    </rPh>
    <rPh sb="8" eb="9">
      <t>スウ</t>
    </rPh>
    <phoneticPr fontId="2"/>
  </si>
  <si>
    <t>２次就業誘発者数</t>
    <rPh sb="1" eb="2">
      <t>ジ</t>
    </rPh>
    <rPh sb="2" eb="4">
      <t>シュウギョウ</t>
    </rPh>
    <rPh sb="4" eb="6">
      <t>ユウハツ</t>
    </rPh>
    <rPh sb="6" eb="7">
      <t>シャ</t>
    </rPh>
    <rPh sb="7" eb="8">
      <t>スウ</t>
    </rPh>
    <phoneticPr fontId="2"/>
  </si>
  <si>
    <t>需要増加額</t>
    <phoneticPr fontId="10"/>
  </si>
  <si>
    <t>うち雇用者所得誘発額</t>
    <phoneticPr fontId="2"/>
  </si>
  <si>
    <t>１　当初設定</t>
    <phoneticPr fontId="2"/>
  </si>
  <si>
    <t>利用方法：①から③（必須）の手順に従って、必要事項を選択・入力してください。</t>
    <rPh sb="0" eb="2">
      <t>リヨウ</t>
    </rPh>
    <rPh sb="2" eb="4">
      <t>ホウホウ</t>
    </rPh>
    <rPh sb="10" eb="12">
      <t>ヒッス</t>
    </rPh>
    <rPh sb="14" eb="16">
      <t>テジュン</t>
    </rPh>
    <rPh sb="17" eb="18">
      <t>シタガ</t>
    </rPh>
    <rPh sb="21" eb="23">
      <t>ヒツヨウ</t>
    </rPh>
    <rPh sb="23" eb="25">
      <t>ジコウ</t>
    </rPh>
    <rPh sb="26" eb="28">
      <t>センタク</t>
    </rPh>
    <rPh sb="29" eb="31">
      <t>ニュウリョク</t>
    </rPh>
    <phoneticPr fontId="2"/>
  </si>
  <si>
    <t>可処分所得</t>
    <rPh sb="0" eb="3">
      <t>カショブン</t>
    </rPh>
    <rPh sb="3" eb="5">
      <t>ショトク</t>
    </rPh>
    <phoneticPr fontId="2"/>
  </si>
  <si>
    <t>平均消費性向</t>
    <rPh sb="0" eb="2">
      <t>ヘイキン</t>
    </rPh>
    <rPh sb="2" eb="4">
      <t>ショウヒ</t>
    </rPh>
    <rPh sb="4" eb="6">
      <t>セイコウ</t>
    </rPh>
    <phoneticPr fontId="2"/>
  </si>
  <si>
    <t>［入力値］</t>
    <rPh sb="1" eb="3">
      <t>ニュウリョク</t>
    </rPh>
    <rPh sb="3" eb="4">
      <t>チ</t>
    </rPh>
    <phoneticPr fontId="2"/>
  </si>
  <si>
    <t>直接＋第１次</t>
    <rPh sb="0" eb="2">
      <t>チョクセツ</t>
    </rPh>
    <rPh sb="3" eb="4">
      <t>ダイ</t>
    </rPh>
    <rPh sb="5" eb="6">
      <t>ジ</t>
    </rPh>
    <phoneticPr fontId="2"/>
  </si>
  <si>
    <t>雇用者所得誘発額</t>
    <rPh sb="0" eb="3">
      <t>コヨウシャ</t>
    </rPh>
    <rPh sb="3" eb="5">
      <t>ショトク</t>
    </rPh>
    <rPh sb="5" eb="7">
      <t>ユウハツ</t>
    </rPh>
    <rPh sb="7" eb="8">
      <t>ガク</t>
    </rPh>
    <phoneticPr fontId="2"/>
  </si>
  <si>
    <t>生産誘発額
（第２次間接波及効果）</t>
    <rPh sb="0" eb="2">
      <t>セイサン</t>
    </rPh>
    <rPh sb="2" eb="5">
      <t>ユウハツガク</t>
    </rPh>
    <rPh sb="7" eb="8">
      <t>ダイ</t>
    </rPh>
    <rPh sb="9" eb="10">
      <t>ジ</t>
    </rPh>
    <rPh sb="10" eb="12">
      <t>カンセツ</t>
    </rPh>
    <rPh sb="12" eb="14">
      <t>ハキュウ</t>
    </rPh>
    <rPh sb="14" eb="16">
      <t>コウカ</t>
    </rPh>
    <phoneticPr fontId="2"/>
  </si>
  <si>
    <t>第１次間接波及効果</t>
    <rPh sb="0" eb="1">
      <t>ダイ</t>
    </rPh>
    <rPh sb="2" eb="3">
      <t>ジ</t>
    </rPh>
    <rPh sb="3" eb="5">
      <t>カンセツ</t>
    </rPh>
    <rPh sb="5" eb="9">
      <t>ハキュウコウカ</t>
    </rPh>
    <phoneticPr fontId="2"/>
  </si>
  <si>
    <t>生産誘発額
（第１次間接波及効果）</t>
    <rPh sb="0" eb="2">
      <t>セイサン</t>
    </rPh>
    <rPh sb="2" eb="5">
      <t>ユウハツガク</t>
    </rPh>
    <rPh sb="7" eb="8">
      <t>ダイ</t>
    </rPh>
    <rPh sb="9" eb="10">
      <t>ジ</t>
    </rPh>
    <rPh sb="10" eb="12">
      <t>カンセツ</t>
    </rPh>
    <rPh sb="12" eb="14">
      <t>ハキュウ</t>
    </rPh>
    <rPh sb="14" eb="16">
      <t>コウカ</t>
    </rPh>
    <phoneticPr fontId="2"/>
  </si>
  <si>
    <t>第２次間接波及効果</t>
    <rPh sb="0" eb="1">
      <t>ダイ</t>
    </rPh>
    <rPh sb="2" eb="3">
      <t>ジ</t>
    </rPh>
    <rPh sb="3" eb="5">
      <t>カンセツ</t>
    </rPh>
    <rPh sb="5" eb="9">
      <t>ハキュウコウカ</t>
    </rPh>
    <phoneticPr fontId="2"/>
  </si>
  <si>
    <t>民間消費による県内需要増加額</t>
    <rPh sb="0" eb="2">
      <t>ミンカン</t>
    </rPh>
    <rPh sb="2" eb="4">
      <t>ショウヒ</t>
    </rPh>
    <rPh sb="7" eb="9">
      <t>ケンナイ</t>
    </rPh>
    <rPh sb="9" eb="11">
      <t>ジュヨウ</t>
    </rPh>
    <rPh sb="11" eb="14">
      <t>ゾウカガク</t>
    </rPh>
    <phoneticPr fontId="2"/>
  </si>
  <si>
    <t>雇用者所得→消費転換分</t>
    <rPh sb="0" eb="3">
      <t>コヨウシャ</t>
    </rPh>
    <rPh sb="3" eb="5">
      <t>ショトク</t>
    </rPh>
    <rPh sb="6" eb="8">
      <t>ショウヒ</t>
    </rPh>
    <rPh sb="8" eb="10">
      <t>テンカン</t>
    </rPh>
    <rPh sb="10" eb="11">
      <t>ブン</t>
    </rPh>
    <phoneticPr fontId="2"/>
  </si>
  <si>
    <t xml:space="preserve">              総括表、波及効果フロー図を添付資料として、ご利用ください。</t>
    <rPh sb="14" eb="16">
      <t>ソウカツ</t>
    </rPh>
    <rPh sb="16" eb="17">
      <t>ヒョウ</t>
    </rPh>
    <rPh sb="18" eb="20">
      <t>ハキュウ</t>
    </rPh>
    <rPh sb="20" eb="22">
      <t>コウカ</t>
    </rPh>
    <rPh sb="25" eb="26">
      <t>ズ</t>
    </rPh>
    <rPh sb="27" eb="29">
      <t>テンプ</t>
    </rPh>
    <rPh sb="29" eb="31">
      <t>シリョウ</t>
    </rPh>
    <rPh sb="36" eb="38">
      <t>リヨウ</t>
    </rPh>
    <phoneticPr fontId="2"/>
  </si>
  <si>
    <t>平均消費性向</t>
    <rPh sb="0" eb="2">
      <t>ヘイキン</t>
    </rPh>
    <rPh sb="2" eb="4">
      <t>ショウヒ</t>
    </rPh>
    <rPh sb="4" eb="6">
      <t>セイコウ</t>
    </rPh>
    <phoneticPr fontId="10"/>
  </si>
  <si>
    <t>ＳＲＣ住宅</t>
  </si>
  <si>
    <t>Ｓ在来住宅</t>
  </si>
  <si>
    <t>Ｓ量産住宅</t>
  </si>
  <si>
    <t>非住宅建築</t>
  </si>
  <si>
    <t>木造事務所</t>
  </si>
  <si>
    <t>非住宅建築
（非木造）</t>
  </si>
  <si>
    <t>ＳＲＣ工場</t>
  </si>
  <si>
    <t>ＲＣ事務所</t>
  </si>
  <si>
    <t>ＣＢ非住宅</t>
  </si>
  <si>
    <t>河川・下水
道・その他
の公共事業</t>
  </si>
  <si>
    <t>港湾・漁港</t>
  </si>
  <si>
    <t>廃棄物処理施設</t>
    <rPh sb="0" eb="3">
      <t>ハイキブツ</t>
    </rPh>
    <rPh sb="3" eb="5">
      <t>ショリ</t>
    </rPh>
    <rPh sb="5" eb="7">
      <t>シセツ</t>
    </rPh>
    <phoneticPr fontId="2"/>
  </si>
  <si>
    <t>建築</t>
  </si>
  <si>
    <t>住宅建築</t>
  </si>
  <si>
    <t>住宅建築
（木造）</t>
  </si>
  <si>
    <t>木造在来
住宅</t>
  </si>
  <si>
    <t>木造量産
住宅</t>
  </si>
  <si>
    <t>住宅建築
（非木造）</t>
  </si>
  <si>
    <t>ＲＣ住宅</t>
  </si>
  <si>
    <t>ＲＣ在来
住宅</t>
  </si>
  <si>
    <t>ＲＣ量産
住宅</t>
  </si>
  <si>
    <t>Ｓ住宅</t>
  </si>
  <si>
    <t>ＣＢ住宅</t>
  </si>
  <si>
    <t>非住宅建築
（木造）</t>
  </si>
  <si>
    <t>木造工場</t>
  </si>
  <si>
    <t>ＳＲＣ
事務所</t>
  </si>
  <si>
    <t>ＲＣ工場</t>
  </si>
  <si>
    <t>ＲＣ学校</t>
  </si>
  <si>
    <t>Ｓ工場</t>
  </si>
  <si>
    <t>Ｓ事務所</t>
  </si>
  <si>
    <t>土木</t>
  </si>
  <si>
    <t>公共事業</t>
  </si>
  <si>
    <t>道路関係
公共事業</t>
  </si>
  <si>
    <t>道路</t>
  </si>
  <si>
    <t>一般道路</t>
  </si>
  <si>
    <t>道路改良</t>
  </si>
  <si>
    <t>道路舗装</t>
  </si>
  <si>
    <t>道路橋梁</t>
  </si>
  <si>
    <t>道路補修</t>
  </si>
  <si>
    <t>街路改良</t>
  </si>
  <si>
    <t>街路舗装</t>
  </si>
  <si>
    <t>街路橋梁</t>
  </si>
  <si>
    <t>有料道路</t>
  </si>
  <si>
    <t>高速有料
道路</t>
  </si>
  <si>
    <t>首都高速
道路（株）</t>
  </si>
  <si>
    <t>阪神高速
道路（株）</t>
  </si>
  <si>
    <t>本州四国
連絡高速道路（株）</t>
  </si>
  <si>
    <t>一般有料
道路</t>
  </si>
  <si>
    <t>区画整理</t>
  </si>
  <si>
    <t>治水</t>
  </si>
  <si>
    <t>河川改修</t>
  </si>
  <si>
    <t>海岸</t>
  </si>
  <si>
    <t>砂防</t>
  </si>
  <si>
    <t>下水道</t>
  </si>
  <si>
    <t>空港</t>
  </si>
  <si>
    <t>公園</t>
  </si>
  <si>
    <t>災害復旧</t>
  </si>
  <si>
    <t>農林関係
公共事業</t>
  </si>
  <si>
    <t>その他の
土木建設</t>
  </si>
  <si>
    <t>鉄道軌道
建設</t>
  </si>
  <si>
    <t>電力施設
建設</t>
  </si>
  <si>
    <t>電気通信
施設建設</t>
  </si>
  <si>
    <t>上・工業用
水道</t>
  </si>
  <si>
    <t>土地造成</t>
  </si>
  <si>
    <t>その他の
土木</t>
  </si>
  <si>
    <t>建設部門分類</t>
    <rPh sb="0" eb="2">
      <t>ケンセツ</t>
    </rPh>
    <rPh sb="2" eb="4">
      <t>ブモン</t>
    </rPh>
    <rPh sb="4" eb="6">
      <t>ブンルイ</t>
    </rPh>
    <phoneticPr fontId="2"/>
  </si>
  <si>
    <t>No.</t>
    <phoneticPr fontId="2"/>
  </si>
  <si>
    <t>工事額・建設費</t>
    <rPh sb="0" eb="3">
      <t>コウジガク</t>
    </rPh>
    <rPh sb="4" eb="7">
      <t>ケンセツヒ</t>
    </rPh>
    <phoneticPr fontId="2"/>
  </si>
  <si>
    <t>合　　　計</t>
    <rPh sb="0" eb="1">
      <t>ゴウ</t>
    </rPh>
    <rPh sb="4" eb="5">
      <t>ケイ</t>
    </rPh>
    <phoneticPr fontId="2"/>
  </si>
  <si>
    <t>東日本高速道路（株）
中日本高速道路（株）
西日本高速道路（株）</t>
    <phoneticPr fontId="2"/>
  </si>
  <si>
    <t>①工事額・建設費を下表赤枠内に入力</t>
    <rPh sb="1" eb="3">
      <t>コウジ</t>
    </rPh>
    <rPh sb="3" eb="4">
      <t>ガク</t>
    </rPh>
    <rPh sb="5" eb="8">
      <t>ケンセツヒ</t>
    </rPh>
    <rPh sb="9" eb="10">
      <t>シタ</t>
    </rPh>
    <rPh sb="10" eb="11">
      <t>ヒョウ</t>
    </rPh>
    <rPh sb="11" eb="12">
      <t>アカ</t>
    </rPh>
    <rPh sb="12" eb="13">
      <t>ワク</t>
    </rPh>
    <rPh sb="13" eb="14">
      <t>ナイ</t>
    </rPh>
    <rPh sb="15" eb="17">
      <t>ニュウリョク</t>
    </rPh>
    <phoneticPr fontId="2"/>
  </si>
  <si>
    <t>県内一般道路の改良工事を10億円かけて行った場合の経済波及効果</t>
    <rPh sb="0" eb="2">
      <t>ケンナイ</t>
    </rPh>
    <rPh sb="2" eb="4">
      <t>イッパン</t>
    </rPh>
    <rPh sb="4" eb="6">
      <t>ドウロ</t>
    </rPh>
    <rPh sb="7" eb="9">
      <t>カイリョウ</t>
    </rPh>
    <rPh sb="9" eb="11">
      <t>コウジ</t>
    </rPh>
    <rPh sb="14" eb="16">
      <t>オクエン</t>
    </rPh>
    <rPh sb="19" eb="20">
      <t>オコナ</t>
    </rPh>
    <rPh sb="22" eb="24">
      <t>バアイ</t>
    </rPh>
    <rPh sb="25" eb="27">
      <t>ケイザイ</t>
    </rPh>
    <rPh sb="27" eb="31">
      <t>ハキュウコウカ</t>
    </rPh>
    <phoneticPr fontId="2"/>
  </si>
  <si>
    <t>①</t>
    <phoneticPr fontId="2"/>
  </si>
  <si>
    <t>②</t>
    <phoneticPr fontId="2"/>
  </si>
  <si>
    <t>［①］</t>
    <phoneticPr fontId="2"/>
  </si>
  <si>
    <t>③</t>
    <phoneticPr fontId="2"/>
  </si>
  <si>
    <t>⑥</t>
    <phoneticPr fontId="2"/>
  </si>
  <si>
    <t>⑦</t>
    <phoneticPr fontId="2"/>
  </si>
  <si>
    <t>⑧</t>
    <phoneticPr fontId="2"/>
  </si>
  <si>
    <t>⑨</t>
    <phoneticPr fontId="2"/>
  </si>
  <si>
    <t>⑩</t>
    <phoneticPr fontId="2"/>
  </si>
  <si>
    <t>⑪</t>
    <phoneticPr fontId="2"/>
  </si>
  <si>
    <t>⑫</t>
    <phoneticPr fontId="2"/>
  </si>
  <si>
    <t>３　分析事項・与件データ等</t>
    <rPh sb="7" eb="9">
      <t>ヨケン</t>
    </rPh>
    <rPh sb="12" eb="13">
      <t>トウ</t>
    </rPh>
    <phoneticPr fontId="2"/>
  </si>
  <si>
    <t>46</t>
  </si>
  <si>
    <t>47</t>
  </si>
  <si>
    <t>48</t>
  </si>
  <si>
    <t>51</t>
  </si>
  <si>
    <t>53</t>
  </si>
  <si>
    <t>55</t>
  </si>
  <si>
    <t>59</t>
  </si>
  <si>
    <t>61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</si>
  <si>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</si>
  <si>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</si>
  <si>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</si>
  <si>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</si>
  <si>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</si>
  <si>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</si>
  <si>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</si>
  <si>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</si>
  <si>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</si>
  <si>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</si>
  <si>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</si>
  <si>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</si>
  <si>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</si>
  <si>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</si>
  <si>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97</t>
  </si>
  <si>
    <t>はん用機械</t>
  </si>
  <si>
    <t>生産用機械</t>
  </si>
  <si>
    <t>業務用機械</t>
  </si>
  <si>
    <t>水道</t>
  </si>
  <si>
    <t>廃棄物処理</t>
  </si>
  <si>
    <t>運輸・郵便</t>
  </si>
  <si>
    <t>医療・福祉</t>
  </si>
  <si>
    <t>91</t>
  </si>
  <si>
    <t>92</t>
  </si>
  <si>
    <t>93</t>
  </si>
  <si>
    <t>94</t>
  </si>
  <si>
    <t>間接税（関税・輸入品商品税を除く。）</t>
  </si>
  <si>
    <t>95</t>
  </si>
  <si>
    <t>96</t>
  </si>
  <si>
    <t>正社員・正職員以外</t>
  </si>
  <si>
    <t>農林漁業</t>
  </si>
  <si>
    <t>プラスチック・ゴム製品</t>
  </si>
  <si>
    <t>情報通信機器</t>
  </si>
  <si>
    <t>他に分類されない会員制団体</t>
  </si>
  <si>
    <t>建      設</t>
  </si>
  <si>
    <t>建　　　築</t>
  </si>
  <si>
    <t>Ｒ Ｃ 住 宅</t>
  </si>
  <si>
    <t>Ｒ Ｃ 在 来
住       宅</t>
  </si>
  <si>
    <t>Ｒ Ｃ 量 産
住       宅</t>
  </si>
  <si>
    <t>Ｓ  住  宅</t>
  </si>
  <si>
    <t>Ｃ Ｂ 住 宅</t>
  </si>
  <si>
    <t>非住宅建築
（ 木 造 ）</t>
  </si>
  <si>
    <t>木 造 工 場</t>
  </si>
  <si>
    <t>Ｓ  Ｒ  Ｃ
事  務  所</t>
  </si>
  <si>
    <t>Ｒ Ｃ 工 場</t>
  </si>
  <si>
    <t>Ｒ Ｃ 学 校</t>
  </si>
  <si>
    <t>Ｓ  工  場</t>
  </si>
  <si>
    <t>Ｓ 事 務 所</t>
  </si>
  <si>
    <t>土    木</t>
  </si>
  <si>
    <t>公 共 事 業</t>
  </si>
  <si>
    <t>道 路 関 係
公 共 事 業</t>
  </si>
  <si>
    <t>道    路</t>
  </si>
  <si>
    <t>一 般 道 路</t>
  </si>
  <si>
    <t>道 路 改 良</t>
  </si>
  <si>
    <t>道 路 舗 装</t>
  </si>
  <si>
    <t>道 路 橋 梁</t>
  </si>
  <si>
    <t>道 路 補 修</t>
  </si>
  <si>
    <t>街 路 改 良</t>
  </si>
  <si>
    <t>街 路 舗 装</t>
  </si>
  <si>
    <t>街 路 橋 梁</t>
  </si>
  <si>
    <t>有 料 道 路</t>
  </si>
  <si>
    <t>高 速 有 料
道         路</t>
  </si>
  <si>
    <t>東日本高速
道路 （株）、
中日本高速
道路 （株）、
西日本高速
道路 （株）</t>
  </si>
  <si>
    <t>首 都 高 速
道 路 （株）</t>
  </si>
  <si>
    <t>阪 神 高 速
道 路 （株）</t>
  </si>
  <si>
    <t>本 州 四 国 
連 絡 高 速
道 路 （株）</t>
  </si>
  <si>
    <t>一 般 有 料
道         路</t>
  </si>
  <si>
    <t>区 画 整 理</t>
  </si>
  <si>
    <t>治     水</t>
  </si>
  <si>
    <t>河 川 改 修</t>
  </si>
  <si>
    <t>海     岸</t>
  </si>
  <si>
    <t>砂     防</t>
  </si>
  <si>
    <t>下 水 道</t>
  </si>
  <si>
    <t>空     港</t>
  </si>
  <si>
    <t>廃棄物処理
施設</t>
  </si>
  <si>
    <t>公     園</t>
  </si>
  <si>
    <t>災 害 復 旧</t>
  </si>
  <si>
    <t>農 林 関 係
公 共 事 業</t>
  </si>
  <si>
    <t>そ の 他 の
土 木 建 設</t>
  </si>
  <si>
    <t>鉄 道 軌 道
建         設</t>
  </si>
  <si>
    <t>電 力 施 設
建         設</t>
  </si>
  <si>
    <t>電 気 通 信
施 設 建 設</t>
  </si>
  <si>
    <t>上・工業用
水       道</t>
  </si>
  <si>
    <t>土 地 造 成</t>
  </si>
  <si>
    <t>そ の 他 の
土        木</t>
  </si>
  <si>
    <t>［建設分析用投入係数*②］</t>
    <rPh sb="1" eb="3">
      <t>ケンセツ</t>
    </rPh>
    <rPh sb="3" eb="5">
      <t>ブンセキ</t>
    </rPh>
    <rPh sb="5" eb="6">
      <t>ヨウ</t>
    </rPh>
    <rPh sb="6" eb="8">
      <t>トウニュウ</t>
    </rPh>
    <rPh sb="8" eb="10">
      <t>ケイスウ</t>
    </rPh>
    <phoneticPr fontId="2"/>
  </si>
  <si>
    <t>生産者価格・県内需要のみ</t>
    <rPh sb="0" eb="3">
      <t>セイサンシャ</t>
    </rPh>
    <rPh sb="3" eb="5">
      <t>カカク</t>
    </rPh>
    <rPh sb="6" eb="8">
      <t>ケンナイ</t>
    </rPh>
    <rPh sb="8" eb="10">
      <t>ジュヨウ</t>
    </rPh>
    <phoneticPr fontId="2"/>
  </si>
  <si>
    <t>(ﾏｰｼﾞﾝ調整)</t>
    <rPh sb="6" eb="8">
      <t>チョウセイ</t>
    </rPh>
    <phoneticPr fontId="2"/>
  </si>
  <si>
    <t>(ﾏｰｼﾞﾝ調整後)*(自給率)</t>
    <rPh sb="6" eb="8">
      <t>チョウセイ</t>
    </rPh>
    <rPh sb="8" eb="9">
      <t>ゴ</t>
    </rPh>
    <rPh sb="12" eb="15">
      <t>ジキュウリツ</t>
    </rPh>
    <phoneticPr fontId="2"/>
  </si>
  <si>
    <t>*(自給率)</t>
    <phoneticPr fontId="2"/>
  </si>
  <si>
    <t>*（投入係数）</t>
    <phoneticPr fontId="10"/>
  </si>
  <si>
    <t>直接県内需要額</t>
    <rPh sb="0" eb="2">
      <t>チョクセツ</t>
    </rPh>
    <rPh sb="2" eb="4">
      <t>ケンナイ</t>
    </rPh>
    <rPh sb="4" eb="6">
      <t>ジュヨウ</t>
    </rPh>
    <rPh sb="6" eb="7">
      <t>ガク</t>
    </rPh>
    <phoneticPr fontId="2"/>
  </si>
  <si>
    <t>粗付加価値誘発額</t>
    <rPh sb="0" eb="5">
      <t>ソフカカチ</t>
    </rPh>
    <rPh sb="5" eb="8">
      <t>ユウハツガク</t>
    </rPh>
    <phoneticPr fontId="2"/>
  </si>
  <si>
    <t>雇用者所得誘発額</t>
  </si>
  <si>
    <t>雇用誘発者数</t>
    <phoneticPr fontId="2"/>
  </si>
  <si>
    <t>⑬</t>
    <phoneticPr fontId="2"/>
  </si>
  <si>
    <t>⑭</t>
    <phoneticPr fontId="2"/>
  </si>
  <si>
    <t>[⑥*雇用者所得誘発額]</t>
    <rPh sb="3" eb="6">
      <t>コヨウシャ</t>
    </rPh>
    <rPh sb="6" eb="8">
      <t>ショトク</t>
    </rPh>
    <rPh sb="8" eb="11">
      <t>ユウハツガク</t>
    </rPh>
    <phoneticPr fontId="2"/>
  </si>
  <si>
    <t>[⑥*就業係数]</t>
    <rPh sb="3" eb="5">
      <t>シュウギョウ</t>
    </rPh>
    <rPh sb="5" eb="7">
      <t>ケイスウ</t>
    </rPh>
    <phoneticPr fontId="2"/>
  </si>
  <si>
    <t>[⑥*雇用係数]</t>
    <rPh sb="3" eb="5">
      <t>コヨウ</t>
    </rPh>
    <rPh sb="5" eb="7">
      <t>ケイスウ</t>
    </rPh>
    <phoneticPr fontId="2"/>
  </si>
  <si>
    <t>農林水産業</t>
  </si>
  <si>
    <t>プラスチック・ゴム</t>
  </si>
  <si>
    <t>情報・通信機器</t>
  </si>
  <si>
    <t>その他の非営利団体サービス</t>
  </si>
  <si>
    <t>家計調査年報より平均消費性向を計算</t>
    <rPh sb="0" eb="2">
      <t>カケイ</t>
    </rPh>
    <rPh sb="2" eb="4">
      <t>チョウサ</t>
    </rPh>
    <rPh sb="4" eb="6">
      <t>ネンポウ</t>
    </rPh>
    <rPh sb="8" eb="10">
      <t>ヘイキン</t>
    </rPh>
    <rPh sb="10" eb="12">
      <t>ショウヒ</t>
    </rPh>
    <rPh sb="12" eb="14">
      <t>セイコウ</t>
    </rPh>
    <rPh sb="15" eb="17">
      <t>ケイサン</t>
    </rPh>
    <phoneticPr fontId="2"/>
  </si>
  <si>
    <t>時点</t>
    <rPh sb="0" eb="2">
      <t>ジテン</t>
    </rPh>
    <phoneticPr fontId="2"/>
  </si>
  <si>
    <t>地域</t>
    <rPh sb="0" eb="2">
      <t>チイキ</t>
    </rPh>
    <phoneticPr fontId="2"/>
  </si>
  <si>
    <t>消費支出</t>
    <rPh sb="0" eb="4">
      <t>ショウヒシシュツ</t>
    </rPh>
    <phoneticPr fontId="2"/>
  </si>
  <si>
    <t>[②*就業係数]</t>
    <rPh sb="3" eb="5">
      <t>シュウギョウ</t>
    </rPh>
    <rPh sb="5" eb="7">
      <t>ケイスウ</t>
    </rPh>
    <phoneticPr fontId="2"/>
  </si>
  <si>
    <t>[②*雇用係数]</t>
    <rPh sb="3" eb="5">
      <t>コヨウ</t>
    </rPh>
    <rPh sb="5" eb="7">
      <t>ケイスウ</t>
    </rPh>
    <phoneticPr fontId="2"/>
  </si>
  <si>
    <t>配列計算用</t>
    <rPh sb="0" eb="5">
      <t>ハイレツケイサンヨウ</t>
    </rPh>
    <phoneticPr fontId="2"/>
  </si>
  <si>
    <t>④</t>
  </si>
  <si>
    <t>⑤</t>
  </si>
  <si>
    <t>[②*建設分析用雇用者所得率]</t>
    <rPh sb="3" eb="5">
      <t>ケンセツ</t>
    </rPh>
    <rPh sb="5" eb="8">
      <t>ブンセキヨウ</t>
    </rPh>
    <rPh sb="8" eb="11">
      <t>コヨウシャ</t>
    </rPh>
    <rPh sb="11" eb="13">
      <t>ショトク</t>
    </rPh>
    <rPh sb="13" eb="14">
      <t>リツ</t>
    </rPh>
    <phoneticPr fontId="2"/>
  </si>
  <si>
    <t>［④*自給率］</t>
    <rPh sb="3" eb="6">
      <t>ジキュウリツ</t>
    </rPh>
    <phoneticPr fontId="2"/>
  </si>
  <si>
    <t>［逆行列係数*⑤］</t>
    <rPh sb="1" eb="4">
      <t>ギャクギョウレツ</t>
    </rPh>
    <rPh sb="4" eb="6">
      <t>ケイスウ</t>
    </rPh>
    <phoneticPr fontId="2"/>
  </si>
  <si>
    <t>[⑥*粗付加価値率]</t>
  </si>
  <si>
    <t>［②+⑥］</t>
  </si>
  <si>
    <t>［③+⑦］</t>
  </si>
  <si>
    <t>[⑨*消費性向]</t>
    <rPh sb="3" eb="5">
      <t>ショウヒ</t>
    </rPh>
    <rPh sb="5" eb="7">
      <t>セイコウ</t>
    </rPh>
    <phoneticPr fontId="2"/>
  </si>
  <si>
    <t>[⑩*消費パターン]</t>
    <rPh sb="3" eb="5">
      <t>ショウヒ</t>
    </rPh>
    <phoneticPr fontId="2"/>
  </si>
  <si>
    <t>[⑪*自給率]</t>
    <rPh sb="3" eb="6">
      <t>ジキュウリツ</t>
    </rPh>
    <phoneticPr fontId="2"/>
  </si>
  <si>
    <t>[逆行列係数*⑫]</t>
    <rPh sb="1" eb="4">
      <t>ギャクギョウレツ</t>
    </rPh>
    <rPh sb="4" eb="6">
      <t>ケイスウ</t>
    </rPh>
    <phoneticPr fontId="2"/>
  </si>
  <si>
    <t>[⑬*粗付加価値率]</t>
  </si>
  <si>
    <t>[⑬*雇用者所得誘発額]</t>
    <rPh sb="3" eb="6">
      <t>コヨウシャ</t>
    </rPh>
    <rPh sb="6" eb="8">
      <t>ショトク</t>
    </rPh>
    <rPh sb="8" eb="11">
      <t>ユウハツガク</t>
    </rPh>
    <phoneticPr fontId="2"/>
  </si>
  <si>
    <t>[⑬*就業係数]</t>
    <rPh sb="3" eb="5">
      <t>シュウギョウ</t>
    </rPh>
    <rPh sb="5" eb="7">
      <t>ケイスウ</t>
    </rPh>
    <phoneticPr fontId="2"/>
  </si>
  <si>
    <t>[⑬*雇用係数]</t>
    <rPh sb="3" eb="5">
      <t>コヨウ</t>
    </rPh>
    <rPh sb="5" eb="7">
      <t>ケイスウ</t>
    </rPh>
    <phoneticPr fontId="2"/>
  </si>
  <si>
    <t>[⑧+⑬]</t>
    <phoneticPr fontId="2"/>
  </si>
  <si>
    <t>就業係数・雇用係数の単位調整用係数</t>
    <rPh sb="0" eb="2">
      <t>シュウギョウ</t>
    </rPh>
    <rPh sb="2" eb="4">
      <t>ケイスウ</t>
    </rPh>
    <rPh sb="10" eb="14">
      <t>タンイチョウセイ</t>
    </rPh>
    <rPh sb="14" eb="15">
      <t>ヨウ</t>
    </rPh>
    <rPh sb="15" eb="17">
      <t>ケイスウ</t>
    </rPh>
    <phoneticPr fontId="2"/>
  </si>
  <si>
    <t>[②**建設分析用雇用者所得率]</t>
    <phoneticPr fontId="2"/>
  </si>
  <si>
    <t>平均消費性向＝消費支出÷可処分所得</t>
    <rPh sb="0" eb="2">
      <t>ヘイキン</t>
    </rPh>
    <rPh sb="2" eb="4">
      <t>ショウヒ</t>
    </rPh>
    <rPh sb="4" eb="6">
      <t>セイコウ</t>
    </rPh>
    <rPh sb="7" eb="9">
      <t>ショウヒ</t>
    </rPh>
    <rPh sb="9" eb="11">
      <t>シシュツ</t>
    </rPh>
    <rPh sb="12" eb="15">
      <t>カショブン</t>
    </rPh>
    <rPh sb="15" eb="17">
      <t>ショトク</t>
    </rPh>
    <phoneticPr fontId="2"/>
  </si>
  <si>
    <t>平均消費性向</t>
    <rPh sb="0" eb="2">
      <t>ヘイキン</t>
    </rPh>
    <rPh sb="2" eb="6">
      <t>ショウヒセイコウ</t>
    </rPh>
    <phoneticPr fontId="2"/>
  </si>
  <si>
    <t>岡山市</t>
    <rPh sb="0" eb="3">
      <t>オカヤマシ</t>
    </rPh>
    <phoneticPr fontId="2"/>
  </si>
  <si>
    <t>中国地方</t>
    <rPh sb="0" eb="2">
      <t>チュウゴク</t>
    </rPh>
    <rPh sb="2" eb="4">
      <t>チホウ</t>
    </rPh>
    <phoneticPr fontId="2"/>
  </si>
  <si>
    <t>地方公社等</t>
    <phoneticPr fontId="2"/>
  </si>
  <si>
    <t>河川総合開発</t>
    <rPh sb="4" eb="6">
      <t>カイハツ</t>
    </rPh>
    <phoneticPr fontId="2"/>
  </si>
  <si>
    <t>地 方 公 社 等</t>
  </si>
  <si>
    <t>河 川 総 合 開 発</t>
  </si>
  <si>
    <t>電気・ガス・熱供給</t>
  </si>
  <si>
    <t>（探し方　2026年3月18日時点）</t>
    <rPh sb="1" eb="2">
      <t>サガ</t>
    </rPh>
    <rPh sb="3" eb="4">
      <t>カタ</t>
    </rPh>
    <rPh sb="9" eb="10">
      <t>ネン</t>
    </rPh>
    <rPh sb="11" eb="12">
      <t>ガツ</t>
    </rPh>
    <rPh sb="14" eb="17">
      <t>ニチジテン</t>
    </rPh>
    <phoneticPr fontId="2"/>
  </si>
  <si>
    <t>1.e-Statにアクセスする(https://www.e-stat.go.jp/)</t>
    <phoneticPr fontId="2"/>
  </si>
  <si>
    <t>2.下記のリンクを辿る</t>
    <rPh sb="2" eb="4">
      <t>カキ</t>
    </rPh>
    <rPh sb="9" eb="10">
      <t>タド</t>
    </rPh>
    <phoneticPr fontId="2"/>
  </si>
  <si>
    <t>分野  &gt; 　企業・家計・経済(家計調査)　＞ ファイル &gt;　家計収支編 - 総世帯 - 詳細結果表 - 年次　＞　</t>
    <phoneticPr fontId="2"/>
  </si>
  <si>
    <t>XXXX年　＞　 表番号２　都市階級・地方・都道府県庁所在市別  -　総世帯・勤労者世帯・勤労者世帯以外の世帯 ＞</t>
    <phoneticPr fontId="2"/>
  </si>
  <si>
    <t>EXCEL閲覧用</t>
    <rPh sb="5" eb="8">
      <t>エツランヨウ</t>
    </rPh>
    <phoneticPr fontId="2"/>
  </si>
  <si>
    <t>3.表の下記のところをから値を読み取る</t>
    <rPh sb="2" eb="3">
      <t>ヒョウ</t>
    </rPh>
    <rPh sb="4" eb="6">
      <t>カキ</t>
    </rPh>
    <rPh sb="13" eb="14">
      <t>アタイ</t>
    </rPh>
    <rPh sb="15" eb="16">
      <t>ヨ</t>
    </rPh>
    <rPh sb="17" eb="18">
      <t>ト</t>
    </rPh>
    <phoneticPr fontId="2"/>
  </si>
  <si>
    <t>シート：勤労</t>
    <rPh sb="4" eb="6">
      <t>キンロウ</t>
    </rPh>
    <phoneticPr fontId="2"/>
  </si>
  <si>
    <t>表頭：中国地方や岡山市など</t>
    <rPh sb="0" eb="2">
      <t>ヒョウトウ</t>
    </rPh>
    <rPh sb="3" eb="7">
      <t>チュウゴクチホウ</t>
    </rPh>
    <rPh sb="8" eb="11">
      <t>オカヤマシ</t>
    </rPh>
    <phoneticPr fontId="2"/>
  </si>
  <si>
    <t>表側：消費支出、可処分所得</t>
    <rPh sb="0" eb="2">
      <t>ヒョウソク</t>
    </rPh>
    <rPh sb="3" eb="7">
      <t>ショウヒシシュツ</t>
    </rPh>
    <rPh sb="8" eb="11">
      <t>カショブン</t>
    </rPh>
    <rPh sb="11" eb="13">
      <t>ショトク</t>
    </rPh>
    <phoneticPr fontId="2"/>
  </si>
  <si>
    <t>参考1_公表時点の直近値</t>
    <rPh sb="0" eb="2">
      <t>サンコウ</t>
    </rPh>
    <rPh sb="4" eb="8">
      <t>コウヒョウジテン</t>
    </rPh>
    <rPh sb="9" eb="12">
      <t>チョッキンチ</t>
    </rPh>
    <phoneticPr fontId="2"/>
  </si>
  <si>
    <t>令和5年</t>
    <rPh sb="0" eb="2">
      <t>レイワ</t>
    </rPh>
    <rPh sb="3" eb="4">
      <t>ネン</t>
    </rPh>
    <phoneticPr fontId="2"/>
  </si>
  <si>
    <t>令和6年</t>
    <rPh sb="0" eb="2">
      <t>レイワ</t>
    </rPh>
    <rPh sb="3" eb="4">
      <t>ネン</t>
    </rPh>
    <phoneticPr fontId="2"/>
  </si>
  <si>
    <t>令和7年</t>
    <rPh sb="0" eb="2">
      <t>レイワ</t>
    </rPh>
    <rPh sb="3" eb="4">
      <t>ネン</t>
    </rPh>
    <phoneticPr fontId="2"/>
  </si>
  <si>
    <t>参考2　2.のXXXX年選択画面（2026年3月18日時点）</t>
    <rPh sb="0" eb="2">
      <t>サンコウ</t>
    </rPh>
    <rPh sb="11" eb="12">
      <t>ネン</t>
    </rPh>
    <rPh sb="12" eb="14">
      <t>センタク</t>
    </rPh>
    <rPh sb="14" eb="16">
      <t>ガメン</t>
    </rPh>
    <phoneticPr fontId="2"/>
  </si>
  <si>
    <t>https://www.e-stat.go.jp/stat-search/files?page=1&amp;layout=datalist&amp;toukei=00200561&amp;tstat=000000330001&amp;cycle=7&amp;tclass1=000000330001&amp;tclass2=000000330019&amp;tclass3=000000330020&amp;tclass4val=0</t>
  </si>
  <si>
    <t>令和2年岡山県産業連関表　（37部門分類）</t>
  </si>
  <si>
    <t>（単位：百万円）</t>
    <phoneticPr fontId="3"/>
  </si>
  <si>
    <t>70</t>
    <phoneticPr fontId="2"/>
  </si>
  <si>
    <t>78</t>
    <phoneticPr fontId="2"/>
  </si>
  <si>
    <t>79</t>
    <phoneticPr fontId="2"/>
  </si>
  <si>
    <t>81</t>
    <phoneticPr fontId="2"/>
  </si>
  <si>
    <t>82</t>
    <phoneticPr fontId="2"/>
  </si>
  <si>
    <t>83</t>
    <phoneticPr fontId="2"/>
  </si>
  <si>
    <t>87</t>
    <phoneticPr fontId="2"/>
  </si>
  <si>
    <t>88</t>
    <phoneticPr fontId="2"/>
  </si>
  <si>
    <t>97</t>
    <phoneticPr fontId="2"/>
  </si>
  <si>
    <t>県内総固定資本形成（公的）</t>
  </si>
  <si>
    <t>県内総固定資本形成（民間）</t>
  </si>
  <si>
    <t>県内最終需要計</t>
    <phoneticPr fontId="2"/>
  </si>
  <si>
    <t>県内需要合計</t>
    <phoneticPr fontId="2"/>
  </si>
  <si>
    <t>移輸出</t>
    <phoneticPr fontId="14"/>
  </si>
  <si>
    <t>（控除）移輸入</t>
    <phoneticPr fontId="2"/>
  </si>
  <si>
    <t>最終需要部門計</t>
    <phoneticPr fontId="25"/>
  </si>
  <si>
    <t>県内生産額</t>
    <phoneticPr fontId="2"/>
  </si>
  <si>
    <t>96</t>
    <phoneticPr fontId="2"/>
  </si>
  <si>
    <t>雇用表(37部門)</t>
    <rPh sb="0" eb="1">
      <t>ヤトイ</t>
    </rPh>
    <rPh sb="1" eb="2">
      <t>ヨウ</t>
    </rPh>
    <rPh sb="2" eb="3">
      <t>ヒョウ</t>
    </rPh>
    <rPh sb="6" eb="8">
      <t>ブモン</t>
    </rPh>
    <phoneticPr fontId="2"/>
  </si>
  <si>
    <t>（単位：人及び人/百万円）</t>
  </si>
  <si>
    <t>従業者
総数</t>
    <phoneticPr fontId="2"/>
  </si>
  <si>
    <t>個人業主</t>
  </si>
  <si>
    <t>家族
従業者</t>
    <phoneticPr fontId="2"/>
  </si>
  <si>
    <t>有給役員
・雇用者</t>
  </si>
  <si>
    <t>有給
役員</t>
    <phoneticPr fontId="2"/>
  </si>
  <si>
    <t>常用
雇用者</t>
    <phoneticPr fontId="2"/>
  </si>
  <si>
    <t>臨時
雇用者</t>
    <phoneticPr fontId="2"/>
  </si>
  <si>
    <t>正社員
・正職員</t>
    <phoneticPr fontId="2"/>
  </si>
  <si>
    <t>合計</t>
    <rPh sb="0" eb="1">
      <t>ゴウ</t>
    </rPh>
    <rPh sb="1" eb="2">
      <t>ケイ</t>
    </rPh>
    <phoneticPr fontId="2"/>
  </si>
  <si>
    <t>行和</t>
    <rPh sb="0" eb="1">
      <t>ギョウ</t>
    </rPh>
    <rPh sb="1" eb="2">
      <t>ワ</t>
    </rPh>
    <phoneticPr fontId="1"/>
  </si>
  <si>
    <t>感応度係数</t>
    <rPh sb="0" eb="3">
      <t>カンノウド</t>
    </rPh>
    <rPh sb="3" eb="5">
      <t>ケイスウ</t>
    </rPh>
    <phoneticPr fontId="1"/>
  </si>
  <si>
    <t>列　　　　　　　　和</t>
    <rPh sb="0" eb="1">
      <t>レツ</t>
    </rPh>
    <rPh sb="9" eb="10">
      <t>ワ</t>
    </rPh>
    <phoneticPr fontId="2"/>
  </si>
  <si>
    <t>影　響　力　係　数</t>
    <rPh sb="0" eb="1">
      <t>カゲ</t>
    </rPh>
    <rPh sb="2" eb="3">
      <t>ヒビキ</t>
    </rPh>
    <rPh sb="4" eb="5">
      <t>チカラ</t>
    </rPh>
    <rPh sb="6" eb="7">
      <t>カカリ</t>
    </rPh>
    <rPh sb="8" eb="9">
      <t>カズ</t>
    </rPh>
    <phoneticPr fontId="2"/>
  </si>
  <si>
    <t>県内生産額</t>
  </si>
  <si>
    <t>ただし、商業部門の商業マージン率及び運輸・郵便部門の貨物運賃率は0とした。</t>
    <rPh sb="4" eb="8">
      <t>ショウギョウブモン</t>
    </rPh>
    <rPh sb="9" eb="11">
      <t>ショウギョウ</t>
    </rPh>
    <rPh sb="15" eb="16">
      <t>リツ</t>
    </rPh>
    <rPh sb="16" eb="17">
      <t>オヨ</t>
    </rPh>
    <rPh sb="18" eb="20">
      <t>ウンユ</t>
    </rPh>
    <rPh sb="21" eb="23">
      <t>ユウビン</t>
    </rPh>
    <rPh sb="23" eb="25">
      <t>ブモン</t>
    </rPh>
    <rPh sb="26" eb="30">
      <t>カモツウンチン</t>
    </rPh>
    <rPh sb="30" eb="31">
      <t>リツ</t>
    </rPh>
    <phoneticPr fontId="2"/>
  </si>
  <si>
    <t>（令和2年全国表（購入者価格表）より）</t>
    <rPh sb="1" eb="3">
      <t>レイワ</t>
    </rPh>
    <rPh sb="4" eb="5">
      <t>ネン</t>
    </rPh>
    <rPh sb="5" eb="7">
      <t>ゼンコク</t>
    </rPh>
    <rPh sb="7" eb="8">
      <t>ヒョウ</t>
    </rPh>
    <rPh sb="9" eb="12">
      <t>コウニュウシャ</t>
    </rPh>
    <rPh sb="12" eb="15">
      <t>カカクヒョウ</t>
    </rPh>
    <phoneticPr fontId="2"/>
  </si>
  <si>
    <r>
      <rPr>
        <sz val="8"/>
        <rFont val="BIZ UDPゴシック"/>
        <family val="3"/>
        <charset val="128"/>
      </rPr>
      <t>県内需要増加額</t>
    </r>
    <r>
      <rPr>
        <sz val="9"/>
        <rFont val="BIZ UDPゴシック"/>
        <family val="3"/>
        <charset val="128"/>
      </rPr>
      <t xml:space="preserve">
＋
第１次間接波及効果</t>
    </r>
    <rPh sb="0" eb="2">
      <t>ケンナイ</t>
    </rPh>
    <rPh sb="2" eb="4">
      <t>ジュヨウ</t>
    </rPh>
    <rPh sb="4" eb="6">
      <t>ゾウカ</t>
    </rPh>
    <rPh sb="6" eb="7">
      <t>ガク</t>
    </rPh>
    <rPh sb="10" eb="11">
      <t>ダイ</t>
    </rPh>
    <rPh sb="12" eb="13">
      <t>ジ</t>
    </rPh>
    <rPh sb="13" eb="15">
      <t>カンセツ</t>
    </rPh>
    <rPh sb="15" eb="19">
      <t>ハキュウコウカ</t>
    </rPh>
    <phoneticPr fontId="2"/>
  </si>
  <si>
    <t>③消費性向を計算</t>
    <rPh sb="1" eb="3">
      <t>ショウヒ</t>
    </rPh>
    <rPh sb="3" eb="5">
      <t>セイコウ</t>
    </rPh>
    <rPh sb="6" eb="8">
      <t>ケイサン</t>
    </rPh>
    <phoneticPr fontId="2"/>
  </si>
  <si>
    <t>令和2年建設部門分析用産業連関表　第1表 基本分類建設部門取引額表（生産者価格） https://www.e-stat.go.jp/stat-search/files?stat_infid=000040304906 を加工</t>
    <rPh sb="0" eb="2">
      <t>レイワ</t>
    </rPh>
    <rPh sb="3" eb="4">
      <t>ネン</t>
    </rPh>
    <rPh sb="4" eb="6">
      <t>ケンセツ</t>
    </rPh>
    <rPh sb="6" eb="8">
      <t>ブモン</t>
    </rPh>
    <rPh sb="8" eb="10">
      <t>ブンセキ</t>
    </rPh>
    <rPh sb="10" eb="11">
      <t>ヨウ</t>
    </rPh>
    <rPh sb="11" eb="16">
      <t>サンレン</t>
    </rPh>
    <rPh sb="109" eb="111">
      <t>カコウ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</si>
</sst>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76" formatCode="#,##0_);[Red]\(#,##0\)"/>
    <numFmt numFmtId="177" formatCode="0.000000_ "/>
    <numFmt numFmtId="178" formatCode="0.00_ "/>
    <numFmt numFmtId="179" formatCode="#,##0.0;[Red]\-#,##0.0"/>
    <numFmt numFmtId="180" formatCode="0.0_ "/>
    <numFmt numFmtId="181" formatCode="0.0_);[Red]\(0.0\)"/>
    <numFmt numFmtId="182" formatCode="0.00_);[Red]\(0.00\)"/>
    <numFmt numFmtId="183" formatCode="0.000_ "/>
    <numFmt numFmtId="184" formatCode="0.0%"/>
    <numFmt numFmtId="185" formatCode="#,##0.000000;[Red]\-#,##0.000000"/>
    <numFmt numFmtId="186" formatCode="&quot;　　　　&quot;General"/>
    <numFmt numFmtId="187" formatCode="#,##0;&quot;▲ &quot;#,##0"/>
    <numFmt numFmtId="188" formatCode="0.000_);[Red]\(0.000\)"/>
    <numFmt numFmtId="189" formatCode="0.000"/>
    <numFmt numFmtId="190" formatCode="0.0"/>
    <numFmt numFmtId="191" formatCode="0.0;&quot;△ &quot;0.0"/>
    <numFmt numFmtId="192" formatCode="#,##0;&quot;△ &quot;#,##0"/>
    <numFmt numFmtId="193" formatCode="0.0000;&quot;△ &quot;0.0000"/>
    <numFmt numFmtId="194" formatCode="0.000000;&quot;△ &quot;0.000000"/>
  </numFmts>
  <fonts count="4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i/>
      <u/>
      <sz val="11"/>
      <name val="ＭＳ Ｐゴシック"/>
      <family val="3"/>
      <charset val="128"/>
    </font>
    <font>
      <sz val="14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4"/>
      <name val="ＭＳ 明朝"/>
      <family val="1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36"/>
      <name val="ＭＳ Ｐ明朝"/>
      <family val="1"/>
      <charset val="128"/>
    </font>
    <font>
      <sz val="36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name val="BIZ UDPゴシック"/>
      <family val="3"/>
      <charset val="128"/>
    </font>
    <font>
      <b/>
      <sz val="11"/>
      <name val="BIZ UDゴシック"/>
      <family val="3"/>
      <charset val="128"/>
    </font>
    <font>
      <sz val="11"/>
      <name val="BIZ UDゴシック"/>
      <family val="3"/>
      <charset val="128"/>
    </font>
    <font>
      <sz val="11"/>
      <color rgb="FF0070C0"/>
      <name val="BIZ UDPゴシック"/>
      <family val="3"/>
      <charset val="128"/>
    </font>
    <font>
      <sz val="16"/>
      <name val="BIZ UDPゴシック"/>
      <family val="3"/>
      <charset val="128"/>
    </font>
    <font>
      <sz val="10"/>
      <name val="BIZ UDPゴシック"/>
      <family val="3"/>
      <charset val="128"/>
    </font>
    <font>
      <sz val="10"/>
      <name val="BIZ UDゴシック"/>
      <family val="3"/>
      <charset val="128"/>
    </font>
    <font>
      <sz val="18"/>
      <color indexed="54"/>
      <name val="ＭＳ Ｐゴシック"/>
      <family val="3"/>
      <charset val="128"/>
    </font>
    <font>
      <sz val="14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name val="BIZ UDゴシック"/>
      <family val="3"/>
      <charset val="128"/>
    </font>
    <font>
      <sz val="14"/>
      <name val="BIZ UDゴシック"/>
      <family val="3"/>
      <charset val="128"/>
    </font>
    <font>
      <sz val="36"/>
      <name val="BIZ UDPゴシック"/>
      <family val="3"/>
      <charset val="128"/>
    </font>
    <font>
      <sz val="13"/>
      <name val="BIZ UDPゴシック"/>
      <family val="3"/>
      <charset val="128"/>
    </font>
    <font>
      <sz val="9"/>
      <name val="BIZ UDPゴシック"/>
      <family val="3"/>
      <charset val="128"/>
    </font>
    <font>
      <sz val="8"/>
      <name val="BIZ UDPゴシック"/>
      <family val="3"/>
      <charset val="128"/>
    </font>
    <font>
      <b/>
      <sz val="10"/>
      <name val="BIZ UDPゴシック"/>
      <family val="3"/>
      <charset val="128"/>
    </font>
    <font>
      <b/>
      <sz val="9"/>
      <name val="BIZ UDPゴシック"/>
      <family val="3"/>
      <charset val="128"/>
    </font>
    <font>
      <sz val="9"/>
      <name val="BIZ UDゴシック"/>
      <family val="3"/>
      <charset val="128"/>
    </font>
    <font>
      <b/>
      <sz val="12"/>
      <name val="BIZ UDPゴシック"/>
      <family val="3"/>
      <charset val="128"/>
    </font>
    <font>
      <b/>
      <sz val="14"/>
      <color indexed="12"/>
      <name val="BIZ UDPゴシック"/>
      <family val="3"/>
      <charset val="128"/>
    </font>
    <font>
      <b/>
      <sz val="11"/>
      <color indexed="10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i/>
      <u/>
      <sz val="11"/>
      <name val="BIZ UDPゴシック"/>
      <family val="3"/>
      <charset val="128"/>
    </font>
    <font>
      <b/>
      <sz val="12"/>
      <name val="BIZ UD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</fills>
  <borders count="1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n">
        <color indexed="64"/>
      </bottom>
      <diagonal/>
    </border>
    <border>
      <left style="thick">
        <color indexed="10"/>
      </left>
      <right style="thick">
        <color indexed="10"/>
      </right>
      <top style="thin">
        <color indexed="64"/>
      </top>
      <bottom style="thin">
        <color indexed="64"/>
      </bottom>
      <diagonal/>
    </border>
    <border>
      <left style="thick">
        <color indexed="10"/>
      </left>
      <right style="thick">
        <color indexed="10"/>
      </right>
      <top style="thin">
        <color indexed="64"/>
      </top>
      <bottom style="thick">
        <color indexed="1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rgb="FFFF0000"/>
      </right>
      <top style="medium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thick">
        <color rgb="FFFF0000"/>
      </bottom>
      <diagonal/>
    </border>
    <border>
      <left style="double">
        <color theme="1"/>
      </left>
      <right/>
      <top style="double">
        <color theme="1"/>
      </top>
      <bottom style="double">
        <color theme="1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15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" fontId="11" fillId="0" borderId="0"/>
    <xf numFmtId="0" fontId="1" fillId="0" borderId="0"/>
  </cellStyleXfs>
  <cellXfs count="665">
    <xf numFmtId="0" fontId="0" fillId="0" borderId="0" xfId="0">
      <alignment vertical="center"/>
    </xf>
    <xf numFmtId="176" fontId="1" fillId="0" borderId="0" xfId="0" applyNumberFormat="1" applyFont="1" applyAlignment="1">
      <alignment horizontal="left" vertical="center" shrinkToFit="1"/>
    </xf>
    <xf numFmtId="38" fontId="0" fillId="0" borderId="0" xfId="2" applyFont="1">
      <alignment vertical="center"/>
    </xf>
    <xf numFmtId="179" fontId="0" fillId="0" borderId="0" xfId="2" applyNumberFormat="1" applyFont="1">
      <alignment vertical="center"/>
    </xf>
    <xf numFmtId="38" fontId="0" fillId="0" borderId="0" xfId="2" applyFont="1" applyBorder="1">
      <alignment vertical="center"/>
    </xf>
    <xf numFmtId="180" fontId="0" fillId="0" borderId="0" xfId="0" applyNumberFormat="1">
      <alignment vertical="center"/>
    </xf>
    <xf numFmtId="0" fontId="1" fillId="0" borderId="0" xfId="0" applyFont="1">
      <alignment vertical="center"/>
    </xf>
    <xf numFmtId="40" fontId="0" fillId="0" borderId="0" xfId="2" applyNumberFormat="1" applyFont="1">
      <alignment vertical="center"/>
    </xf>
    <xf numFmtId="40" fontId="0" fillId="0" borderId="0" xfId="2" applyNumberFormat="1" applyFont="1" applyBorder="1">
      <alignment vertical="center"/>
    </xf>
    <xf numFmtId="182" fontId="0" fillId="0" borderId="0" xfId="0" applyNumberFormat="1" applyAlignment="1">
      <alignment horizontal="right" vertical="center"/>
    </xf>
    <xf numFmtId="0" fontId="5" fillId="0" borderId="0" xfId="0" applyFont="1">
      <alignment vertic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right"/>
    </xf>
    <xf numFmtId="0" fontId="5" fillId="0" borderId="0" xfId="7" applyFont="1"/>
    <xf numFmtId="0" fontId="0" fillId="0" borderId="0" xfId="0" applyAlignment="1">
      <alignment horizontal="center" vertical="center"/>
    </xf>
    <xf numFmtId="38" fontId="1" fillId="0" borderId="0" xfId="2" applyFont="1" applyAlignment="1"/>
    <xf numFmtId="38" fontId="1" fillId="0" borderId="0" xfId="2" applyFont="1" applyFill="1" applyAlignment="1"/>
    <xf numFmtId="38" fontId="1" fillId="0" borderId="0" xfId="2" applyFont="1" applyAlignment="1">
      <alignment horizontal="center"/>
    </xf>
    <xf numFmtId="38" fontId="1" fillId="0" borderId="0" xfId="2" applyFont="1" applyAlignment="1">
      <alignment horizontal="right"/>
    </xf>
    <xf numFmtId="38" fontId="1" fillId="0" borderId="0" xfId="2" applyFont="1" applyFill="1" applyAlignment="1">
      <alignment horizontal="center"/>
    </xf>
    <xf numFmtId="0" fontId="8" fillId="0" borderId="0" xfId="0" applyFont="1" applyAlignment="1">
      <alignment horizontal="right" vertical="center"/>
    </xf>
    <xf numFmtId="181" fontId="7" fillId="0" borderId="0" xfId="12" applyNumberFormat="1" applyFont="1" applyAlignment="1">
      <alignment vertical="center"/>
    </xf>
    <xf numFmtId="181" fontId="12" fillId="0" borderId="0" xfId="12" applyNumberFormat="1" applyFont="1" applyAlignment="1">
      <alignment vertical="center"/>
    </xf>
    <xf numFmtId="181" fontId="12" fillId="3" borderId="0" xfId="12" applyNumberFormat="1" applyFont="1" applyFill="1" applyAlignment="1">
      <alignment vertical="center"/>
    </xf>
    <xf numFmtId="181" fontId="12" fillId="3" borderId="0" xfId="12" applyNumberFormat="1" applyFont="1" applyFill="1" applyAlignment="1">
      <alignment horizontal="center" vertical="center"/>
    </xf>
    <xf numFmtId="181" fontId="12" fillId="0" borderId="0" xfId="12" applyNumberFormat="1" applyFont="1" applyAlignment="1">
      <alignment horizontal="centerContinuous" vertical="center"/>
    </xf>
    <xf numFmtId="181" fontId="13" fillId="0" borderId="0" xfId="12" applyNumberFormat="1" applyFont="1" applyAlignment="1">
      <alignment vertical="center"/>
    </xf>
    <xf numFmtId="181" fontId="12" fillId="0" borderId="5" xfId="12" applyNumberFormat="1" applyFont="1" applyBorder="1" applyAlignment="1">
      <alignment horizontal="center" vertical="center" wrapText="1"/>
    </xf>
    <xf numFmtId="181" fontId="12" fillId="0" borderId="0" xfId="12" applyNumberFormat="1" applyFont="1" applyAlignment="1">
      <alignment horizontal="center" vertical="center" wrapText="1"/>
    </xf>
    <xf numFmtId="181" fontId="12" fillId="0" borderId="24" xfId="12" applyNumberFormat="1" applyFont="1" applyBorder="1" applyAlignment="1">
      <alignment vertical="center" wrapText="1"/>
    </xf>
    <xf numFmtId="181" fontId="12" fillId="0" borderId="0" xfId="12" applyNumberFormat="1" applyFont="1" applyAlignment="1">
      <alignment vertical="center" wrapText="1"/>
    </xf>
    <xf numFmtId="181" fontId="13" fillId="3" borderId="0" xfId="12" applyNumberFormat="1" applyFont="1" applyFill="1" applyAlignment="1">
      <alignment vertical="center"/>
    </xf>
    <xf numFmtId="181" fontId="7" fillId="3" borderId="0" xfId="12" applyNumberFormat="1" applyFont="1" applyFill="1" applyAlignment="1">
      <alignment vertical="center"/>
    </xf>
    <xf numFmtId="181" fontId="12" fillId="0" borderId="0" xfId="12" applyNumberFormat="1" applyFont="1" applyAlignment="1">
      <alignment horizontal="center" vertical="center"/>
    </xf>
    <xf numFmtId="181" fontId="12" fillId="0" borderId="5" xfId="12" applyNumberFormat="1" applyFont="1" applyBorder="1" applyAlignment="1">
      <alignment horizontal="center" vertical="center"/>
    </xf>
    <xf numFmtId="181" fontId="12" fillId="0" borderId="25" xfId="2" applyNumberFormat="1" applyFont="1" applyFill="1" applyBorder="1" applyAlignment="1">
      <alignment vertical="center"/>
    </xf>
    <xf numFmtId="181" fontId="12" fillId="0" borderId="14" xfId="2" applyNumberFormat="1" applyFont="1" applyFill="1" applyBorder="1" applyAlignment="1">
      <alignment vertical="center"/>
    </xf>
    <xf numFmtId="181" fontId="12" fillId="0" borderId="5" xfId="12" applyNumberFormat="1" applyFont="1" applyBorder="1" applyAlignment="1">
      <alignment vertical="center" shrinkToFit="1"/>
    </xf>
    <xf numFmtId="181" fontId="12" fillId="0" borderId="26" xfId="12" applyNumberFormat="1" applyFont="1" applyBorder="1" applyAlignment="1">
      <alignment vertical="center" shrinkToFit="1"/>
    </xf>
    <xf numFmtId="181" fontId="14" fillId="0" borderId="0" xfId="12" applyNumberFormat="1" applyFont="1" applyAlignment="1">
      <alignment vertical="center"/>
    </xf>
    <xf numFmtId="0" fontId="7" fillId="2" borderId="0" xfId="3" applyFont="1" applyFill="1" applyAlignment="1">
      <alignment vertical="center"/>
    </xf>
    <xf numFmtId="0" fontId="0" fillId="0" borderId="0" xfId="0" applyAlignment="1">
      <alignment horizontal="center" vertical="center" shrinkToFit="1"/>
    </xf>
    <xf numFmtId="0" fontId="15" fillId="0" borderId="0" xfId="4" applyFont="1"/>
    <xf numFmtId="0" fontId="16" fillId="0" borderId="0" xfId="4" applyFont="1"/>
    <xf numFmtId="0" fontId="5" fillId="0" borderId="0" xfId="4" applyFont="1" applyAlignment="1">
      <alignment horizontal="center"/>
    </xf>
    <xf numFmtId="0" fontId="5" fillId="0" borderId="0" xfId="4" applyFont="1" applyAlignment="1">
      <alignment horizontal="right"/>
    </xf>
    <xf numFmtId="0" fontId="1" fillId="0" borderId="0" xfId="0" applyFont="1" applyAlignment="1">
      <alignment horizontal="center" vertical="center" shrinkToFit="1"/>
    </xf>
    <xf numFmtId="49" fontId="1" fillId="0" borderId="0" xfId="8" applyNumberFormat="1" applyAlignment="1">
      <alignment horizontal="center"/>
    </xf>
    <xf numFmtId="0" fontId="1" fillId="0" borderId="0" xfId="8"/>
    <xf numFmtId="49" fontId="1" fillId="0" borderId="0" xfId="11" applyNumberFormat="1" applyAlignment="1">
      <alignment horizontal="center"/>
    </xf>
    <xf numFmtId="0" fontId="1" fillId="0" borderId="0" xfId="11"/>
    <xf numFmtId="49" fontId="1" fillId="0" borderId="0" xfId="6" applyNumberFormat="1" applyAlignment="1">
      <alignment horizontal="center"/>
    </xf>
    <xf numFmtId="0" fontId="1" fillId="0" borderId="0" xfId="6"/>
    <xf numFmtId="0" fontId="0" fillId="0" borderId="0" xfId="0" applyAlignment="1"/>
    <xf numFmtId="177" fontId="0" fillId="0" borderId="0" xfId="0" applyNumberFormat="1">
      <alignment vertical="center"/>
    </xf>
    <xf numFmtId="0" fontId="0" fillId="0" borderId="0" xfId="7" applyFont="1"/>
    <xf numFmtId="177" fontId="0" fillId="0" borderId="0" xfId="7" applyNumberFormat="1" applyFont="1"/>
    <xf numFmtId="0" fontId="0" fillId="0" borderId="0" xfId="7" applyFont="1" applyAlignment="1">
      <alignment horizontal="center"/>
    </xf>
    <xf numFmtId="0" fontId="17" fillId="0" borderId="0" xfId="4" applyFont="1" applyAlignment="1">
      <alignment horizontal="center" vertical="center" wrapText="1"/>
    </xf>
    <xf numFmtId="0" fontId="1" fillId="0" borderId="0" xfId="4"/>
    <xf numFmtId="0" fontId="1" fillId="0" borderId="0" xfId="4" applyAlignment="1">
      <alignment horizontal="right"/>
    </xf>
    <xf numFmtId="181" fontId="12" fillId="8" borderId="0" xfId="12" applyNumberFormat="1" applyFont="1" applyFill="1" applyAlignment="1">
      <alignment vertical="center"/>
    </xf>
    <xf numFmtId="181" fontId="7" fillId="8" borderId="0" xfId="12" applyNumberFormat="1" applyFont="1" applyFill="1" applyAlignment="1">
      <alignment vertical="center"/>
    </xf>
    <xf numFmtId="181" fontId="13" fillId="8" borderId="0" xfId="12" applyNumberFormat="1" applyFont="1" applyFill="1" applyAlignment="1">
      <alignment vertical="center"/>
    </xf>
    <xf numFmtId="181" fontId="12" fillId="8" borderId="5" xfId="12" applyNumberFormat="1" applyFont="1" applyFill="1" applyBorder="1" applyAlignment="1">
      <alignment vertical="center" wrapText="1"/>
    </xf>
    <xf numFmtId="181" fontId="12" fillId="8" borderId="0" xfId="12" applyNumberFormat="1" applyFont="1" applyFill="1" applyAlignment="1">
      <alignment vertical="center" wrapText="1"/>
    </xf>
    <xf numFmtId="181" fontId="12" fillId="8" borderId="5" xfId="2" applyNumberFormat="1" applyFont="1" applyFill="1" applyBorder="1" applyAlignment="1">
      <alignment vertical="center"/>
    </xf>
    <xf numFmtId="181" fontId="7" fillId="8" borderId="0" xfId="12" applyNumberFormat="1" applyFont="1" applyFill="1" applyAlignment="1">
      <alignment horizontal="center" vertical="center"/>
    </xf>
    <xf numFmtId="181" fontId="13" fillId="4" borderId="0" xfId="12" applyNumberFormat="1" applyFont="1" applyFill="1" applyAlignment="1">
      <alignment vertical="center"/>
    </xf>
    <xf numFmtId="181" fontId="12" fillId="4" borderId="0" xfId="12" applyNumberFormat="1" applyFont="1" applyFill="1" applyAlignment="1">
      <alignment vertical="center"/>
    </xf>
    <xf numFmtId="181" fontId="7" fillId="4" borderId="0" xfId="12" applyNumberFormat="1" applyFont="1" applyFill="1" applyAlignment="1">
      <alignment vertical="center"/>
    </xf>
    <xf numFmtId="181" fontId="12" fillId="4" borderId="5" xfId="12" applyNumberFormat="1" applyFont="1" applyFill="1" applyBorder="1" applyAlignment="1">
      <alignment vertical="center" wrapText="1"/>
    </xf>
    <xf numFmtId="181" fontId="12" fillId="4" borderId="5" xfId="12" applyNumberFormat="1" applyFont="1" applyFill="1" applyBorder="1" applyAlignment="1">
      <alignment vertical="center" shrinkToFit="1"/>
    </xf>
    <xf numFmtId="181" fontId="12" fillId="4" borderId="5" xfId="2" applyNumberFormat="1" applyFont="1" applyFill="1" applyBorder="1" applyAlignment="1">
      <alignment vertical="center"/>
    </xf>
    <xf numFmtId="181" fontId="12" fillId="9" borderId="0" xfId="12" applyNumberFormat="1" applyFont="1" applyFill="1" applyAlignment="1">
      <alignment vertical="center"/>
    </xf>
    <xf numFmtId="181" fontId="7" fillId="9" borderId="0" xfId="12" applyNumberFormat="1" applyFont="1" applyFill="1" applyAlignment="1">
      <alignment vertical="center"/>
    </xf>
    <xf numFmtId="181" fontId="12" fillId="0" borderId="6" xfId="12" applyNumberFormat="1" applyFont="1" applyBorder="1" applyAlignment="1">
      <alignment vertical="center"/>
    </xf>
    <xf numFmtId="181" fontId="12" fillId="9" borderId="0" xfId="12" applyNumberFormat="1" applyFont="1" applyFill="1" applyAlignment="1">
      <alignment horizontal="centerContinuous" vertical="center"/>
    </xf>
    <xf numFmtId="181" fontId="12" fillId="9" borderId="11" xfId="12" applyNumberFormat="1" applyFont="1" applyFill="1" applyBorder="1" applyAlignment="1">
      <alignment vertical="center" wrapText="1"/>
    </xf>
    <xf numFmtId="49" fontId="4" fillId="0" borderId="13" xfId="1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3" xfId="9" applyBorder="1" applyAlignment="1">
      <alignment horizontal="center" vertical="center"/>
    </xf>
    <xf numFmtId="0" fontId="18" fillId="0" borderId="0" xfId="0" applyFont="1">
      <alignment vertical="center"/>
    </xf>
    <xf numFmtId="38" fontId="19" fillId="0" borderId="0" xfId="2" applyFont="1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18" fillId="0" borderId="111" xfId="0" applyFont="1" applyBorder="1">
      <alignment vertical="center"/>
    </xf>
    <xf numFmtId="0" fontId="20" fillId="0" borderId="3" xfId="0" applyFont="1" applyBorder="1">
      <alignment vertical="center"/>
    </xf>
    <xf numFmtId="0" fontId="18" fillId="0" borderId="112" xfId="0" applyFont="1" applyBorder="1">
      <alignment vertical="center"/>
    </xf>
    <xf numFmtId="0" fontId="20" fillId="0" borderId="42" xfId="0" applyFont="1" applyBorder="1">
      <alignment vertical="center"/>
    </xf>
    <xf numFmtId="0" fontId="18" fillId="0" borderId="113" xfId="0" applyFont="1" applyBorder="1">
      <alignment vertical="center"/>
    </xf>
    <xf numFmtId="0" fontId="20" fillId="0" borderId="47" xfId="0" applyFont="1" applyBorder="1">
      <alignment vertical="center"/>
    </xf>
    <xf numFmtId="176" fontId="22" fillId="0" borderId="0" xfId="0" applyNumberFormat="1" applyFont="1" applyAlignment="1">
      <alignment horizontal="left" vertical="center"/>
    </xf>
    <xf numFmtId="176" fontId="23" fillId="0" borderId="0" xfId="0" applyNumberFormat="1" applyFont="1" applyAlignment="1">
      <alignment horizontal="center" vertical="center"/>
    </xf>
    <xf numFmtId="176" fontId="24" fillId="0" borderId="16" xfId="0" applyNumberFormat="1" applyFont="1" applyBorder="1" applyAlignment="1">
      <alignment horizontal="center" vertical="center"/>
    </xf>
    <xf numFmtId="176" fontId="24" fillId="0" borderId="17" xfId="0" applyNumberFormat="1" applyFont="1" applyBorder="1" applyAlignment="1">
      <alignment horizontal="center" vertical="center" shrinkToFit="1"/>
    </xf>
    <xf numFmtId="176" fontId="24" fillId="0" borderId="18" xfId="0" applyNumberFormat="1" applyFont="1" applyBorder="1" applyAlignment="1">
      <alignment horizontal="center" vertical="center"/>
    </xf>
    <xf numFmtId="176" fontId="24" fillId="0" borderId="17" xfId="0" applyNumberFormat="1" applyFont="1" applyBorder="1" applyAlignment="1">
      <alignment horizontal="center" vertical="center"/>
    </xf>
    <xf numFmtId="176" fontId="24" fillId="0" borderId="18" xfId="0" quotePrefix="1" applyNumberFormat="1" applyFont="1" applyBorder="1" applyAlignment="1">
      <alignment horizontal="center" vertical="center"/>
    </xf>
    <xf numFmtId="176" fontId="24" fillId="0" borderId="12" xfId="0" applyNumberFormat="1" applyFont="1" applyBorder="1" applyAlignment="1">
      <alignment horizontal="center" vertical="center" wrapText="1"/>
    </xf>
    <xf numFmtId="176" fontId="24" fillId="0" borderId="14" xfId="0" applyNumberFormat="1" applyFont="1" applyBorder="1" applyAlignment="1">
      <alignment horizontal="center" vertical="center" wrapText="1"/>
    </xf>
    <xf numFmtId="176" fontId="23" fillId="0" borderId="10" xfId="0" applyNumberFormat="1" applyFont="1" applyBorder="1" applyAlignment="1">
      <alignment horizontal="center" vertical="center" wrapText="1"/>
    </xf>
    <xf numFmtId="176" fontId="23" fillId="0" borderId="12" xfId="0" applyNumberFormat="1" applyFont="1" applyBorder="1" applyAlignment="1">
      <alignment horizontal="center" vertical="center" wrapText="1"/>
    </xf>
    <xf numFmtId="176" fontId="23" fillId="0" borderId="14" xfId="0" applyNumberFormat="1" applyFont="1" applyBorder="1" applyAlignment="1">
      <alignment horizontal="center" vertical="center" wrapText="1"/>
    </xf>
    <xf numFmtId="176" fontId="24" fillId="0" borderId="10" xfId="0" applyNumberFormat="1" applyFont="1" applyBorder="1" applyAlignment="1">
      <alignment horizontal="center" vertical="center" wrapText="1"/>
    </xf>
    <xf numFmtId="176" fontId="24" fillId="0" borderId="16" xfId="0" applyNumberFormat="1" applyFont="1" applyBorder="1" applyAlignment="1">
      <alignment horizontal="center" vertical="center" shrinkToFit="1"/>
    </xf>
    <xf numFmtId="176" fontId="23" fillId="0" borderId="15" xfId="0" applyNumberFormat="1" applyFont="1" applyBorder="1" applyAlignment="1">
      <alignment vertical="center" shrinkToFit="1"/>
    </xf>
    <xf numFmtId="191" fontId="24" fillId="0" borderId="16" xfId="2" applyNumberFormat="1" applyFont="1" applyFill="1" applyBorder="1">
      <alignment vertical="center"/>
    </xf>
    <xf numFmtId="191" fontId="24" fillId="0" borderId="15" xfId="2" applyNumberFormat="1" applyFont="1" applyFill="1" applyBorder="1">
      <alignment vertical="center"/>
    </xf>
    <xf numFmtId="191" fontId="24" fillId="0" borderId="18" xfId="2" applyNumberFormat="1" applyFont="1" applyFill="1" applyBorder="1">
      <alignment vertical="center"/>
    </xf>
    <xf numFmtId="191" fontId="24" fillId="0" borderId="0" xfId="2" applyNumberFormat="1" applyFont="1" applyFill="1" applyBorder="1">
      <alignment vertical="center"/>
    </xf>
    <xf numFmtId="191" fontId="24" fillId="0" borderId="11" xfId="2" applyNumberFormat="1" applyFont="1" applyFill="1" applyBorder="1">
      <alignment vertical="center"/>
    </xf>
    <xf numFmtId="176" fontId="24" fillId="0" borderId="18" xfId="0" applyNumberFormat="1" applyFont="1" applyBorder="1" applyAlignment="1">
      <alignment horizontal="center" vertical="center" shrinkToFit="1"/>
    </xf>
    <xf numFmtId="176" fontId="24" fillId="0" borderId="5" xfId="0" applyNumberFormat="1" applyFont="1" applyBorder="1" applyAlignment="1">
      <alignment horizontal="center" vertical="center" shrinkToFit="1"/>
    </xf>
    <xf numFmtId="176" fontId="23" fillId="0" borderId="0" xfId="0" applyNumberFormat="1" applyFont="1" applyAlignment="1">
      <alignment vertical="center" shrinkToFit="1"/>
    </xf>
    <xf numFmtId="191" fontId="24" fillId="0" borderId="5" xfId="2" applyNumberFormat="1" applyFont="1" applyFill="1" applyBorder="1">
      <alignment vertical="center"/>
    </xf>
    <xf numFmtId="176" fontId="24" fillId="0" borderId="11" xfId="0" applyNumberFormat="1" applyFont="1" applyBorder="1" applyAlignment="1">
      <alignment horizontal="center" vertical="center" shrinkToFit="1"/>
    </xf>
    <xf numFmtId="176" fontId="24" fillId="0" borderId="22" xfId="0" applyNumberFormat="1" applyFont="1" applyBorder="1" applyAlignment="1">
      <alignment horizontal="center" vertical="center" shrinkToFit="1"/>
    </xf>
    <xf numFmtId="176" fontId="23" fillId="0" borderId="23" xfId="0" applyNumberFormat="1" applyFont="1" applyBorder="1" applyAlignment="1">
      <alignment vertical="center" shrinkToFit="1"/>
    </xf>
    <xf numFmtId="191" fontId="24" fillId="0" borderId="22" xfId="2" applyNumberFormat="1" applyFont="1" applyFill="1" applyBorder="1">
      <alignment vertical="center"/>
    </xf>
    <xf numFmtId="191" fontId="24" fillId="0" borderId="23" xfId="2" applyNumberFormat="1" applyFont="1" applyFill="1" applyBorder="1">
      <alignment vertical="center"/>
    </xf>
    <xf numFmtId="191" fontId="24" fillId="0" borderId="78" xfId="2" applyNumberFormat="1" applyFont="1" applyFill="1" applyBorder="1">
      <alignment vertical="center"/>
    </xf>
    <xf numFmtId="176" fontId="24" fillId="0" borderId="78" xfId="0" applyNumberFormat="1" applyFont="1" applyBorder="1" applyAlignment="1">
      <alignment horizontal="center" vertical="center" shrinkToFit="1"/>
    </xf>
    <xf numFmtId="176" fontId="24" fillId="0" borderId="7" xfId="0" quotePrefix="1" applyNumberFormat="1" applyFont="1" applyBorder="1" applyAlignment="1">
      <alignment horizontal="center" vertical="center" shrinkToFit="1"/>
    </xf>
    <xf numFmtId="176" fontId="23" fillId="0" borderId="8" xfId="0" applyNumberFormat="1" applyFont="1" applyBorder="1" applyAlignment="1">
      <alignment horizontal="center" vertical="center" shrinkToFit="1"/>
    </xf>
    <xf numFmtId="191" fontId="24" fillId="0" borderId="7" xfId="2" applyNumberFormat="1" applyFont="1" applyFill="1" applyBorder="1">
      <alignment vertical="center"/>
    </xf>
    <xf numFmtId="191" fontId="24" fillId="0" borderId="8" xfId="2" applyNumberFormat="1" applyFont="1" applyFill="1" applyBorder="1">
      <alignment vertical="center"/>
    </xf>
    <xf numFmtId="191" fontId="24" fillId="0" borderId="19" xfId="2" applyNumberFormat="1" applyFont="1" applyFill="1" applyBorder="1">
      <alignment vertical="center"/>
    </xf>
    <xf numFmtId="191" fontId="24" fillId="0" borderId="9" xfId="2" applyNumberFormat="1" applyFont="1" applyFill="1" applyBorder="1">
      <alignment vertical="center"/>
    </xf>
    <xf numFmtId="176" fontId="24" fillId="0" borderId="19" xfId="0" applyNumberFormat="1" applyFont="1" applyBorder="1" applyAlignment="1">
      <alignment horizontal="center" vertical="center" shrinkToFit="1"/>
    </xf>
    <xf numFmtId="191" fontId="24" fillId="0" borderId="0" xfId="0" applyNumberFormat="1" applyFont="1">
      <alignment vertical="center"/>
    </xf>
    <xf numFmtId="176" fontId="24" fillId="0" borderId="15" xfId="0" applyNumberFormat="1" applyFont="1" applyBorder="1" applyAlignment="1">
      <alignment horizontal="center" vertical="center" shrinkToFit="1"/>
    </xf>
    <xf numFmtId="176" fontId="24" fillId="0" borderId="0" xfId="0" applyNumberFormat="1" applyFont="1" applyAlignment="1">
      <alignment horizontal="center" vertical="center" shrinkToFit="1"/>
    </xf>
    <xf numFmtId="191" fontId="24" fillId="0" borderId="5" xfId="0" applyNumberFormat="1" applyFont="1" applyBorder="1" applyAlignment="1">
      <alignment horizontal="center" vertical="center" shrinkToFit="1"/>
    </xf>
    <xf numFmtId="176" fontId="24" fillId="0" borderId="0" xfId="0" applyNumberFormat="1" applyFont="1" applyAlignment="1">
      <alignment horizontal="center" vertical="center"/>
    </xf>
    <xf numFmtId="176" fontId="24" fillId="0" borderId="7" xfId="0" applyNumberFormat="1" applyFont="1" applyBorder="1" applyAlignment="1">
      <alignment horizontal="center" vertical="center" shrinkToFit="1"/>
    </xf>
    <xf numFmtId="191" fontId="24" fillId="0" borderId="12" xfId="2" applyNumberFormat="1" applyFont="1" applyFill="1" applyBorder="1">
      <alignment vertical="center"/>
    </xf>
    <xf numFmtId="191" fontId="24" fillId="0" borderId="13" xfId="2" applyNumberFormat="1" applyFont="1" applyFill="1" applyBorder="1">
      <alignment vertical="center"/>
    </xf>
    <xf numFmtId="191" fontId="24" fillId="0" borderId="10" xfId="2" applyNumberFormat="1" applyFont="1" applyFill="1" applyBorder="1">
      <alignment vertical="center"/>
    </xf>
    <xf numFmtId="0" fontId="20" fillId="0" borderId="0" xfId="8" applyFont="1"/>
    <xf numFmtId="0" fontId="26" fillId="0" borderId="0" xfId="0" applyFont="1" applyAlignment="1">
      <alignment horizontal="left" vertical="top"/>
    </xf>
    <xf numFmtId="38" fontId="0" fillId="0" borderId="0" xfId="0" applyNumberFormat="1">
      <alignment vertical="center"/>
    </xf>
    <xf numFmtId="177" fontId="18" fillId="0" borderId="0" xfId="0" applyNumberFormat="1" applyFont="1" applyAlignment="1">
      <alignment horizontal="right" vertical="center"/>
    </xf>
    <xf numFmtId="0" fontId="18" fillId="0" borderId="16" xfId="14" applyFont="1" applyBorder="1"/>
    <xf numFmtId="0" fontId="18" fillId="0" borderId="17" xfId="14" applyFont="1" applyBorder="1" applyAlignment="1">
      <alignment shrinkToFit="1"/>
    </xf>
    <xf numFmtId="0" fontId="18" fillId="0" borderId="19" xfId="2" quotePrefix="1" applyNumberFormat="1" applyFont="1" applyFill="1" applyBorder="1" applyAlignment="1">
      <alignment horizontal="center" vertical="center" wrapText="1" shrinkToFit="1"/>
    </xf>
    <xf numFmtId="0" fontId="18" fillId="0" borderId="7" xfId="2" quotePrefix="1" applyNumberFormat="1" applyFont="1" applyFill="1" applyBorder="1" applyAlignment="1">
      <alignment horizontal="center" vertical="center" wrapText="1" shrinkToFit="1"/>
    </xf>
    <xf numFmtId="0" fontId="18" fillId="0" borderId="8" xfId="2" applyNumberFormat="1" applyFont="1" applyFill="1" applyBorder="1" applyAlignment="1">
      <alignment horizontal="center" vertical="center" shrinkToFit="1"/>
    </xf>
    <xf numFmtId="0" fontId="18" fillId="0" borderId="15" xfId="2" applyNumberFormat="1" applyFont="1" applyFill="1" applyBorder="1" applyAlignment="1">
      <alignment horizontal="center" vertical="center" shrinkToFit="1"/>
    </xf>
    <xf numFmtId="0" fontId="18" fillId="0" borderId="17" xfId="2" applyNumberFormat="1" applyFont="1" applyFill="1" applyBorder="1" applyAlignment="1">
      <alignment horizontal="center" vertical="center" shrinkToFit="1"/>
    </xf>
    <xf numFmtId="0" fontId="27" fillId="0" borderId="5" xfId="14" applyFont="1" applyBorder="1" applyAlignment="1">
      <alignment horizontal="center" vertical="center" wrapText="1"/>
    </xf>
    <xf numFmtId="0" fontId="27" fillId="0" borderId="6" xfId="14" applyFont="1" applyBorder="1" applyAlignment="1">
      <alignment horizontal="center" vertical="center" shrinkToFit="1"/>
    </xf>
    <xf numFmtId="0" fontId="18" fillId="0" borderId="13" xfId="2" quotePrefix="1" applyNumberFormat="1" applyFont="1" applyFill="1" applyBorder="1" applyAlignment="1">
      <alignment horizontal="center" vertical="center" shrinkToFit="1"/>
    </xf>
    <xf numFmtId="0" fontId="18" fillId="0" borderId="9" xfId="2" quotePrefix="1" applyNumberFormat="1" applyFont="1" applyFill="1" applyBorder="1" applyAlignment="1">
      <alignment horizontal="center" vertical="center" shrinkToFit="1"/>
    </xf>
    <xf numFmtId="0" fontId="18" fillId="0" borderId="8" xfId="2" quotePrefix="1" applyNumberFormat="1" applyFont="1" applyFill="1" applyBorder="1" applyAlignment="1">
      <alignment horizontal="center" vertical="center" shrinkToFit="1"/>
    </xf>
    <xf numFmtId="0" fontId="27" fillId="0" borderId="12" xfId="14" applyFont="1" applyBorder="1" applyAlignment="1">
      <alignment horizontal="center" vertical="center"/>
    </xf>
    <xf numFmtId="0" fontId="27" fillId="0" borderId="14" xfId="14" applyFont="1" applyBorder="1" applyAlignment="1">
      <alignment horizontal="center" vertical="center" shrinkToFit="1"/>
    </xf>
    <xf numFmtId="0" fontId="28" fillId="0" borderId="16" xfId="0" applyFont="1" applyBorder="1" applyAlignment="1">
      <alignment horizontal="center" vertical="center" shrinkToFit="1"/>
    </xf>
    <xf numFmtId="176" fontId="27" fillId="0" borderId="15" xfId="0" applyNumberFormat="1" applyFont="1" applyBorder="1" applyAlignment="1">
      <alignment vertical="center" shrinkToFit="1"/>
    </xf>
    <xf numFmtId="192" fontId="28" fillId="0" borderId="16" xfId="2" applyNumberFormat="1" applyFont="1" applyFill="1" applyBorder="1" applyAlignment="1">
      <alignment horizontal="right" vertical="center"/>
    </xf>
    <xf numFmtId="192" fontId="28" fillId="0" borderId="15" xfId="2" applyNumberFormat="1" applyFont="1" applyFill="1" applyBorder="1" applyAlignment="1">
      <alignment horizontal="right" vertical="center"/>
    </xf>
    <xf numFmtId="192" fontId="28" fillId="0" borderId="6" xfId="2" applyNumberFormat="1" applyFont="1" applyFill="1" applyBorder="1" applyAlignment="1">
      <alignment horizontal="right" vertical="center"/>
    </xf>
    <xf numFmtId="193" fontId="28" fillId="0" borderId="16" xfId="14" applyNumberFormat="1" applyFont="1" applyBorder="1" applyAlignment="1">
      <alignment horizontal="right" vertical="center"/>
    </xf>
    <xf numFmtId="193" fontId="28" fillId="0" borderId="6" xfId="14" applyNumberFormat="1" applyFont="1" applyBorder="1" applyAlignment="1">
      <alignment horizontal="right" vertical="center"/>
    </xf>
    <xf numFmtId="49" fontId="28" fillId="0" borderId="5" xfId="0" applyNumberFormat="1" applyFont="1" applyBorder="1" applyAlignment="1">
      <alignment horizontal="center" vertical="center" shrinkToFit="1"/>
    </xf>
    <xf numFmtId="176" fontId="27" fillId="0" borderId="0" xfId="0" applyNumberFormat="1" applyFont="1" applyAlignment="1">
      <alignment vertical="center" shrinkToFit="1"/>
    </xf>
    <xf numFmtId="192" fontId="28" fillId="0" borderId="5" xfId="2" applyNumberFormat="1" applyFont="1" applyFill="1" applyBorder="1" applyAlignment="1">
      <alignment horizontal="right" vertical="center"/>
    </xf>
    <xf numFmtId="192" fontId="28" fillId="0" borderId="0" xfId="2" applyNumberFormat="1" applyFont="1" applyFill="1" applyBorder="1" applyAlignment="1">
      <alignment horizontal="right" vertical="center"/>
    </xf>
    <xf numFmtId="193" fontId="28" fillId="0" borderId="5" xfId="14" applyNumberFormat="1" applyFont="1" applyBorder="1" applyAlignment="1">
      <alignment horizontal="right" vertical="center"/>
    </xf>
    <xf numFmtId="49" fontId="28" fillId="0" borderId="22" xfId="0" applyNumberFormat="1" applyFont="1" applyBorder="1" applyAlignment="1">
      <alignment horizontal="center" vertical="center" shrinkToFit="1"/>
    </xf>
    <xf numFmtId="176" fontId="27" fillId="0" borderId="23" xfId="0" applyNumberFormat="1" applyFont="1" applyBorder="1" applyAlignment="1">
      <alignment vertical="center" shrinkToFit="1"/>
    </xf>
    <xf numFmtId="192" fontId="28" fillId="0" borderId="22" xfId="2" applyNumberFormat="1" applyFont="1" applyFill="1" applyBorder="1" applyAlignment="1">
      <alignment horizontal="right" vertical="center"/>
    </xf>
    <xf numFmtId="192" fontId="28" fillId="0" borderId="23" xfId="2" applyNumberFormat="1" applyFont="1" applyFill="1" applyBorder="1" applyAlignment="1">
      <alignment horizontal="right" vertical="center"/>
    </xf>
    <xf numFmtId="192" fontId="28" fillId="0" borderId="114" xfId="2" applyNumberFormat="1" applyFont="1" applyFill="1" applyBorder="1" applyAlignment="1">
      <alignment horizontal="right" vertical="center"/>
    </xf>
    <xf numFmtId="193" fontId="28" fillId="0" borderId="22" xfId="14" applyNumberFormat="1" applyFont="1" applyBorder="1" applyAlignment="1">
      <alignment horizontal="right" vertical="center"/>
    </xf>
    <xf numFmtId="193" fontId="28" fillId="0" borderId="114" xfId="14" applyNumberFormat="1" applyFont="1" applyBorder="1" applyAlignment="1">
      <alignment horizontal="right" vertical="center"/>
    </xf>
    <xf numFmtId="192" fontId="28" fillId="0" borderId="23" xfId="2" applyNumberFormat="1" applyFont="1" applyFill="1" applyBorder="1" applyAlignment="1">
      <alignment vertical="center"/>
    </xf>
    <xf numFmtId="192" fontId="28" fillId="0" borderId="0" xfId="2" applyNumberFormat="1" applyFont="1" applyFill="1" applyBorder="1" applyAlignment="1">
      <alignment vertical="center"/>
    </xf>
    <xf numFmtId="192" fontId="28" fillId="0" borderId="6" xfId="2" applyNumberFormat="1" applyFont="1" applyFill="1" applyBorder="1" applyAlignment="1">
      <alignment vertical="center"/>
    </xf>
    <xf numFmtId="176" fontId="27" fillId="0" borderId="96" xfId="0" applyNumberFormat="1" applyFont="1" applyBorder="1" applyAlignment="1">
      <alignment vertical="center" shrinkToFit="1"/>
    </xf>
    <xf numFmtId="192" fontId="28" fillId="0" borderId="95" xfId="2" applyNumberFormat="1" applyFont="1" applyFill="1" applyBorder="1" applyAlignment="1">
      <alignment vertical="center"/>
    </xf>
    <xf numFmtId="192" fontId="28" fillId="0" borderId="96" xfId="2" applyNumberFormat="1" applyFont="1" applyFill="1" applyBorder="1" applyAlignment="1">
      <alignment vertical="center"/>
    </xf>
    <xf numFmtId="176" fontId="27" fillId="0" borderId="14" xfId="0" applyNumberFormat="1" applyFont="1" applyBorder="1" applyAlignment="1">
      <alignment vertical="center" shrinkToFit="1"/>
    </xf>
    <xf numFmtId="192" fontId="28" fillId="0" borderId="13" xfId="2" applyNumberFormat="1" applyFont="1" applyFill="1" applyBorder="1" applyAlignment="1">
      <alignment vertical="center"/>
    </xf>
    <xf numFmtId="192" fontId="28" fillId="0" borderId="14" xfId="2" applyNumberFormat="1" applyFont="1" applyFill="1" applyBorder="1" applyAlignment="1">
      <alignment vertical="center"/>
    </xf>
    <xf numFmtId="192" fontId="28" fillId="0" borderId="7" xfId="2" applyNumberFormat="1" applyFont="1" applyFill="1" applyBorder="1" applyAlignment="1">
      <alignment horizontal="right" vertical="center"/>
    </xf>
    <xf numFmtId="192" fontId="28" fillId="0" borderId="8" xfId="2" applyNumberFormat="1" applyFont="1" applyFill="1" applyBorder="1" applyAlignment="1">
      <alignment horizontal="right" vertical="center"/>
    </xf>
    <xf numFmtId="192" fontId="28" fillId="0" borderId="9" xfId="2" applyNumberFormat="1" applyFont="1" applyFill="1" applyBorder="1" applyAlignment="1">
      <alignment horizontal="right" vertical="center"/>
    </xf>
    <xf numFmtId="193" fontId="28" fillId="0" borderId="7" xfId="14" applyNumberFormat="1" applyFont="1" applyBorder="1" applyAlignment="1">
      <alignment horizontal="right" vertical="center"/>
    </xf>
    <xf numFmtId="193" fontId="28" fillId="0" borderId="9" xfId="14" applyNumberFormat="1" applyFont="1" applyBorder="1" applyAlignment="1">
      <alignment horizontal="right" vertical="center"/>
    </xf>
    <xf numFmtId="194" fontId="24" fillId="0" borderId="16" xfId="0" applyNumberFormat="1" applyFont="1" applyBorder="1">
      <alignment vertical="center"/>
    </xf>
    <xf numFmtId="194" fontId="24" fillId="0" borderId="15" xfId="0" applyNumberFormat="1" applyFont="1" applyBorder="1">
      <alignment vertical="center"/>
    </xf>
    <xf numFmtId="194" fontId="24" fillId="0" borderId="11" xfId="0" applyNumberFormat="1" applyFont="1" applyBorder="1">
      <alignment vertical="center"/>
    </xf>
    <xf numFmtId="194" fontId="24" fillId="0" borderId="5" xfId="0" applyNumberFormat="1" applyFont="1" applyBorder="1">
      <alignment vertical="center"/>
    </xf>
    <xf numFmtId="194" fontId="24" fillId="0" borderId="0" xfId="0" applyNumberFormat="1" applyFont="1">
      <alignment vertical="center"/>
    </xf>
    <xf numFmtId="194" fontId="24" fillId="0" borderId="22" xfId="0" applyNumberFormat="1" applyFont="1" applyBorder="1">
      <alignment vertical="center"/>
    </xf>
    <xf numFmtId="194" fontId="24" fillId="0" borderId="23" xfId="0" applyNumberFormat="1" applyFont="1" applyBorder="1">
      <alignment vertical="center"/>
    </xf>
    <xf numFmtId="194" fontId="24" fillId="0" borderId="78" xfId="0" applyNumberFormat="1" applyFont="1" applyBorder="1">
      <alignment vertical="center"/>
    </xf>
    <xf numFmtId="194" fontId="24" fillId="0" borderId="7" xfId="0" applyNumberFormat="1" applyFont="1" applyBorder="1">
      <alignment vertical="center"/>
    </xf>
    <xf numFmtId="194" fontId="24" fillId="0" borderId="8" xfId="0" applyNumberFormat="1" applyFont="1" applyBorder="1">
      <alignment vertical="center"/>
    </xf>
    <xf numFmtId="194" fontId="24" fillId="0" borderId="12" xfId="0" applyNumberFormat="1" applyFont="1" applyBorder="1">
      <alignment vertical="center"/>
    </xf>
    <xf numFmtId="194" fontId="24" fillId="0" borderId="13" xfId="0" applyNumberFormat="1" applyFont="1" applyBorder="1">
      <alignment vertical="center"/>
    </xf>
    <xf numFmtId="194" fontId="24" fillId="0" borderId="18" xfId="0" applyNumberFormat="1" applyFont="1" applyBorder="1">
      <alignment vertical="center"/>
    </xf>
    <xf numFmtId="194" fontId="24" fillId="0" borderId="19" xfId="0" applyNumberFormat="1" applyFont="1" applyBorder="1">
      <alignment vertical="center"/>
    </xf>
    <xf numFmtId="194" fontId="24" fillId="0" borderId="10" xfId="0" applyNumberFormat="1" applyFont="1" applyBorder="1">
      <alignment vertical="center"/>
    </xf>
    <xf numFmtId="38" fontId="18" fillId="0" borderId="13" xfId="2" applyFont="1" applyBorder="1" applyAlignment="1">
      <alignment horizontal="left"/>
    </xf>
    <xf numFmtId="38" fontId="18" fillId="0" borderId="19" xfId="2" applyFont="1" applyFill="1" applyBorder="1" applyAlignment="1">
      <alignment horizontal="center"/>
    </xf>
    <xf numFmtId="185" fontId="20" fillId="0" borderId="19" xfId="2" applyNumberFormat="1" applyFont="1" applyFill="1" applyBorder="1" applyAlignment="1">
      <alignment horizontal="right"/>
    </xf>
    <xf numFmtId="185" fontId="20" fillId="0" borderId="19" xfId="2" applyNumberFormat="1" applyFont="1" applyFill="1" applyBorder="1" applyAlignment="1"/>
    <xf numFmtId="0" fontId="20" fillId="0" borderId="20" xfId="0" applyFont="1" applyBorder="1">
      <alignment vertical="center"/>
    </xf>
    <xf numFmtId="38" fontId="18" fillId="0" borderId="0" xfId="2" applyFont="1" applyAlignment="1">
      <alignment horizontal="left"/>
    </xf>
    <xf numFmtId="38" fontId="0" fillId="0" borderId="0" xfId="2" applyFont="1" applyAlignment="1">
      <alignment horizontal="right"/>
    </xf>
    <xf numFmtId="0" fontId="18" fillId="0" borderId="0" xfId="0" applyFont="1" applyAlignment="1">
      <alignment horizontal="left" vertical="center"/>
    </xf>
    <xf numFmtId="38" fontId="18" fillId="0" borderId="7" xfId="2" applyFont="1" applyBorder="1" applyAlignment="1">
      <alignment horizontal="center"/>
    </xf>
    <xf numFmtId="38" fontId="18" fillId="0" borderId="19" xfId="2" applyFont="1" applyBorder="1" applyAlignment="1">
      <alignment horizontal="center"/>
    </xf>
    <xf numFmtId="38" fontId="18" fillId="0" borderId="9" xfId="2" applyFont="1" applyBorder="1" applyAlignment="1"/>
    <xf numFmtId="185" fontId="20" fillId="0" borderId="19" xfId="2" applyNumberFormat="1" applyFont="1" applyBorder="1" applyAlignment="1"/>
    <xf numFmtId="38" fontId="18" fillId="0" borderId="9" xfId="2" applyFont="1" applyFill="1" applyBorder="1" applyAlignment="1"/>
    <xf numFmtId="38" fontId="18" fillId="0" borderId="7" xfId="2" applyFont="1" applyFill="1" applyBorder="1" applyAlignment="1">
      <alignment horizontal="center"/>
    </xf>
    <xf numFmtId="38" fontId="18" fillId="0" borderId="9" xfId="2" applyFont="1" applyBorder="1" applyAlignment="1">
      <alignment shrinkToFit="1"/>
    </xf>
    <xf numFmtId="177" fontId="29" fillId="0" borderId="0" xfId="4" applyNumberFormat="1" applyFont="1" applyAlignment="1">
      <alignment horizontal="right"/>
    </xf>
    <xf numFmtId="177" fontId="29" fillId="4" borderId="0" xfId="4" applyNumberFormat="1" applyFont="1" applyFill="1" applyAlignment="1">
      <alignment horizontal="right"/>
    </xf>
    <xf numFmtId="177" fontId="29" fillId="11" borderId="0" xfId="4" applyNumberFormat="1" applyFont="1" applyFill="1" applyAlignment="1">
      <alignment horizontal="right"/>
    </xf>
    <xf numFmtId="0" fontId="18" fillId="0" borderId="54" xfId="4" applyFont="1" applyBorder="1" applyAlignment="1">
      <alignment horizontal="center"/>
    </xf>
    <xf numFmtId="0" fontId="18" fillId="0" borderId="51" xfId="4" applyFont="1" applyBorder="1" applyAlignment="1">
      <alignment horizontal="center"/>
    </xf>
    <xf numFmtId="0" fontId="27" fillId="0" borderId="48" xfId="4" applyFont="1" applyBorder="1" applyAlignment="1">
      <alignment horizontal="center" vertical="center" wrapText="1"/>
    </xf>
    <xf numFmtId="0" fontId="27" fillId="0" borderId="47" xfId="4" applyFont="1" applyBorder="1" applyAlignment="1">
      <alignment horizontal="center" vertical="center" wrapText="1"/>
    </xf>
    <xf numFmtId="0" fontId="27" fillId="0" borderId="0" xfId="4" applyFont="1"/>
    <xf numFmtId="0" fontId="30" fillId="0" borderId="0" xfId="4" applyFont="1" applyAlignment="1">
      <alignment horizontal="right"/>
    </xf>
    <xf numFmtId="0" fontId="31" fillId="0" borderId="53" xfId="4" applyFont="1" applyBorder="1" applyAlignment="1">
      <alignment horizontal="center"/>
    </xf>
    <xf numFmtId="0" fontId="31" fillId="0" borderId="54" xfId="4" applyFont="1" applyBorder="1" applyAlignment="1">
      <alignment horizontal="center"/>
    </xf>
    <xf numFmtId="0" fontId="27" fillId="0" borderId="62" xfId="4" applyFont="1" applyBorder="1" applyAlignment="1">
      <alignment horizontal="center" vertical="center" wrapText="1"/>
    </xf>
    <xf numFmtId="0" fontId="18" fillId="0" borderId="5" xfId="8" applyFont="1" applyBorder="1" applyAlignment="1">
      <alignment horizontal="center"/>
    </xf>
    <xf numFmtId="0" fontId="18" fillId="0" borderId="6" xfId="8" applyFont="1" applyBorder="1" applyAlignment="1">
      <alignment horizontal="distributed" shrinkToFit="1"/>
    </xf>
    <xf numFmtId="0" fontId="18" fillId="0" borderId="12" xfId="8" applyFont="1" applyBorder="1" applyAlignment="1">
      <alignment horizontal="center"/>
    </xf>
    <xf numFmtId="0" fontId="18" fillId="0" borderId="14" xfId="8" applyFont="1" applyBorder="1" applyAlignment="1">
      <alignment horizontal="distributed" shrinkToFit="1"/>
    </xf>
    <xf numFmtId="0" fontId="18" fillId="0" borderId="16" xfId="8" applyFont="1" applyBorder="1" applyAlignment="1">
      <alignment horizontal="center"/>
    </xf>
    <xf numFmtId="0" fontId="18" fillId="0" borderId="17" xfId="8" applyFont="1" applyBorder="1" applyAlignment="1">
      <alignment horizontal="distributed" shrinkToFit="1"/>
    </xf>
    <xf numFmtId="0" fontId="18" fillId="4" borderId="7" xfId="8" applyFont="1" applyFill="1" applyBorder="1" applyAlignment="1">
      <alignment horizontal="center"/>
    </xf>
    <xf numFmtId="0" fontId="18" fillId="4" borderId="9" xfId="8" applyFont="1" applyFill="1" applyBorder="1" applyAlignment="1">
      <alignment horizontal="distributed" shrinkToFit="1"/>
    </xf>
    <xf numFmtId="0" fontId="18" fillId="11" borderId="5" xfId="8" applyFont="1" applyFill="1" applyBorder="1" applyAlignment="1">
      <alignment horizontal="center"/>
    </xf>
    <xf numFmtId="0" fontId="18" fillId="11" borderId="6" xfId="8" applyFont="1" applyFill="1" applyBorder="1" applyAlignment="1">
      <alignment horizontal="distributed" shrinkToFit="1"/>
    </xf>
    <xf numFmtId="0" fontId="18" fillId="0" borderId="7" xfId="8" applyFont="1" applyBorder="1" applyAlignment="1">
      <alignment horizontal="center"/>
    </xf>
    <xf numFmtId="0" fontId="18" fillId="0" borderId="9" xfId="8" applyFont="1" applyBorder="1" applyAlignment="1">
      <alignment horizontal="distributed" shrinkToFit="1"/>
    </xf>
    <xf numFmtId="179" fontId="20" fillId="0" borderId="50" xfId="2" applyNumberFormat="1" applyFont="1" applyFill="1" applyBorder="1" applyAlignment="1">
      <alignment horizontal="right" vertical="center" shrinkToFit="1"/>
    </xf>
    <xf numFmtId="179" fontId="20" fillId="0" borderId="0" xfId="0" applyNumberFormat="1" applyFont="1">
      <alignment vertical="center"/>
    </xf>
    <xf numFmtId="179" fontId="20" fillId="0" borderId="4" xfId="2" applyNumberFormat="1" applyFont="1" applyFill="1" applyBorder="1" applyAlignment="1">
      <alignment horizontal="right" vertical="center" shrinkToFit="1"/>
    </xf>
    <xf numFmtId="190" fontId="20" fillId="0" borderId="43" xfId="0" applyNumberFormat="1" applyFont="1" applyBorder="1">
      <alignment vertical="center"/>
    </xf>
    <xf numFmtId="190" fontId="20" fillId="0" borderId="11" xfId="0" applyNumberFormat="1" applyFont="1" applyBorder="1">
      <alignment vertical="center"/>
    </xf>
    <xf numFmtId="190" fontId="20" fillId="0" borderId="42" xfId="0" applyNumberFormat="1" applyFont="1" applyBorder="1">
      <alignment vertical="center"/>
    </xf>
    <xf numFmtId="179" fontId="20" fillId="0" borderId="0" xfId="2" applyNumberFormat="1" applyFont="1" applyFill="1" applyBorder="1" applyAlignment="1">
      <alignment horizontal="right" vertical="center" shrinkToFit="1"/>
    </xf>
    <xf numFmtId="179" fontId="20" fillId="0" borderId="43" xfId="2" applyNumberFormat="1" applyFont="1" applyFill="1" applyBorder="1" applyAlignment="1">
      <alignment horizontal="right" vertical="center" shrinkToFit="1"/>
    </xf>
    <xf numFmtId="179" fontId="20" fillId="0" borderId="50" xfId="2" applyNumberFormat="1" applyFont="1" applyBorder="1">
      <alignment vertical="center"/>
    </xf>
    <xf numFmtId="179" fontId="20" fillId="0" borderId="21" xfId="2" applyNumberFormat="1" applyFont="1" applyBorder="1">
      <alignment vertical="center"/>
    </xf>
    <xf numFmtId="179" fontId="20" fillId="0" borderId="4" xfId="2" applyNumberFormat="1" applyFont="1" applyBorder="1">
      <alignment vertical="center"/>
    </xf>
    <xf numFmtId="179" fontId="20" fillId="0" borderId="53" xfId="2" applyNumberFormat="1" applyFont="1" applyBorder="1">
      <alignment vertical="center"/>
    </xf>
    <xf numFmtId="179" fontId="20" fillId="0" borderId="101" xfId="0" applyNumberFormat="1" applyFont="1" applyBorder="1" applyAlignment="1">
      <alignment horizontal="center" vertical="center"/>
    </xf>
    <xf numFmtId="179" fontId="20" fillId="0" borderId="51" xfId="2" applyNumberFormat="1" applyFont="1" applyBorder="1">
      <alignment vertical="center"/>
    </xf>
    <xf numFmtId="179" fontId="20" fillId="0" borderId="77" xfId="2" applyNumberFormat="1" applyFont="1" applyBorder="1">
      <alignment vertical="center"/>
    </xf>
    <xf numFmtId="179" fontId="20" fillId="0" borderId="4" xfId="2" applyNumberFormat="1" applyFont="1" applyFill="1" applyBorder="1">
      <alignment vertical="center"/>
    </xf>
    <xf numFmtId="179" fontId="20" fillId="0" borderId="4" xfId="0" applyNumberFormat="1" applyFont="1" applyBorder="1" applyAlignment="1">
      <alignment horizontal="right" vertical="center" shrinkToFit="1"/>
    </xf>
    <xf numFmtId="179" fontId="20" fillId="0" borderId="0" xfId="0" applyNumberFormat="1" applyFont="1" applyAlignment="1">
      <alignment horizontal="right" vertical="center" shrinkToFit="1"/>
    </xf>
    <xf numFmtId="179" fontId="20" fillId="0" borderId="43" xfId="0" applyNumberFormat="1" applyFont="1" applyBorder="1" applyAlignment="1">
      <alignment horizontal="right" vertical="center" shrinkToFit="1"/>
    </xf>
    <xf numFmtId="179" fontId="20" fillId="0" borderId="0" xfId="2" applyNumberFormat="1" applyFont="1" applyBorder="1">
      <alignment vertical="center"/>
    </xf>
    <xf numFmtId="179" fontId="20" fillId="0" borderId="11" xfId="0" applyNumberFormat="1" applyFont="1" applyBorder="1" applyAlignment="1">
      <alignment horizontal="center" vertical="center"/>
    </xf>
    <xf numFmtId="179" fontId="20" fillId="0" borderId="42" xfId="2" applyNumberFormat="1" applyFont="1" applyBorder="1">
      <alignment vertical="center"/>
    </xf>
    <xf numFmtId="179" fontId="20" fillId="0" borderId="43" xfId="2" applyNumberFormat="1" applyFont="1" applyBorder="1">
      <alignment vertical="center"/>
    </xf>
    <xf numFmtId="179" fontId="20" fillId="0" borderId="6" xfId="2" applyNumberFormat="1" applyFont="1" applyBorder="1">
      <alignment vertical="center"/>
    </xf>
    <xf numFmtId="179" fontId="20" fillId="0" borderId="46" xfId="0" applyNumberFormat="1" applyFont="1" applyBorder="1" applyAlignment="1">
      <alignment horizontal="right" vertical="center" shrinkToFit="1"/>
    </xf>
    <xf numFmtId="190" fontId="20" fillId="0" borderId="49" xfId="0" applyNumberFormat="1" applyFont="1" applyBorder="1">
      <alignment vertical="center"/>
    </xf>
    <xf numFmtId="190" fontId="20" fillId="0" borderId="45" xfId="0" applyNumberFormat="1" applyFont="1" applyBorder="1">
      <alignment vertical="center"/>
    </xf>
    <xf numFmtId="190" fontId="20" fillId="0" borderId="47" xfId="0" applyNumberFormat="1" applyFont="1" applyBorder="1">
      <alignment vertical="center"/>
    </xf>
    <xf numFmtId="179" fontId="20" fillId="0" borderId="49" xfId="0" applyNumberFormat="1" applyFont="1" applyBorder="1" applyAlignment="1">
      <alignment horizontal="right" vertical="center" shrinkToFit="1"/>
    </xf>
    <xf numFmtId="179" fontId="20" fillId="0" borderId="48" xfId="0" applyNumberFormat="1" applyFont="1" applyBorder="1" applyAlignment="1">
      <alignment horizontal="right" vertical="center" shrinkToFit="1"/>
    </xf>
    <xf numFmtId="179" fontId="20" fillId="0" borderId="46" xfId="2" applyNumberFormat="1" applyFont="1" applyBorder="1">
      <alignment vertical="center"/>
    </xf>
    <xf numFmtId="179" fontId="20" fillId="0" borderId="62" xfId="2" applyNumberFormat="1" applyFont="1" applyBorder="1">
      <alignment vertical="center"/>
    </xf>
    <xf numFmtId="179" fontId="20" fillId="0" borderId="45" xfId="0" applyNumberFormat="1" applyFont="1" applyBorder="1" applyAlignment="1">
      <alignment horizontal="center" vertical="center"/>
    </xf>
    <xf numFmtId="179" fontId="20" fillId="0" borderId="47" xfId="2" applyNumberFormat="1" applyFont="1" applyBorder="1">
      <alignment vertical="center"/>
    </xf>
    <xf numFmtId="179" fontId="20" fillId="0" borderId="73" xfId="2" applyNumberFormat="1" applyFont="1" applyBorder="1">
      <alignment vertical="center"/>
    </xf>
    <xf numFmtId="179" fontId="20" fillId="0" borderId="1" xfId="2" applyNumberFormat="1" applyFont="1" applyFill="1" applyBorder="1" applyAlignment="1">
      <alignment horizontal="right" vertical="center" shrinkToFit="1"/>
    </xf>
    <xf numFmtId="190" fontId="20" fillId="0" borderId="74" xfId="0" applyNumberFormat="1" applyFont="1" applyBorder="1">
      <alignment vertical="center"/>
    </xf>
    <xf numFmtId="190" fontId="20" fillId="0" borderId="68" xfId="0" applyNumberFormat="1" applyFont="1" applyBorder="1">
      <alignment vertical="center"/>
    </xf>
    <xf numFmtId="190" fontId="20" fillId="0" borderId="3" xfId="0" applyNumberFormat="1" applyFont="1" applyBorder="1">
      <alignment vertical="center"/>
    </xf>
    <xf numFmtId="179" fontId="20" fillId="0" borderId="74" xfId="2" applyNumberFormat="1" applyFont="1" applyFill="1" applyBorder="1" applyAlignment="1">
      <alignment horizontal="right" vertical="center" shrinkToFit="1"/>
    </xf>
    <xf numFmtId="179" fontId="20" fillId="0" borderId="52" xfId="2" applyNumberFormat="1" applyFont="1" applyFill="1" applyBorder="1" applyAlignment="1">
      <alignment horizontal="right" vertical="center" shrinkToFit="1"/>
    </xf>
    <xf numFmtId="179" fontId="20" fillId="0" borderId="1" xfId="2" applyNumberFormat="1" applyFont="1" applyBorder="1">
      <alignment vertical="center"/>
    </xf>
    <xf numFmtId="179" fontId="20" fillId="0" borderId="1" xfId="2" applyNumberFormat="1" applyFont="1" applyBorder="1" applyAlignment="1">
      <alignment horizontal="right" vertical="center"/>
    </xf>
    <xf numFmtId="179" fontId="20" fillId="0" borderId="74" xfId="2" applyNumberFormat="1" applyFont="1" applyBorder="1">
      <alignment vertical="center"/>
    </xf>
    <xf numFmtId="189" fontId="20" fillId="0" borderId="68" xfId="0" applyNumberFormat="1" applyFont="1" applyBorder="1">
      <alignment vertical="center"/>
    </xf>
    <xf numFmtId="179" fontId="20" fillId="0" borderId="3" xfId="2" applyNumberFormat="1" applyFont="1" applyBorder="1">
      <alignment vertical="center"/>
    </xf>
    <xf numFmtId="179" fontId="20" fillId="0" borderId="67" xfId="2" applyNumberFormat="1" applyFont="1" applyBorder="1">
      <alignment vertical="center"/>
    </xf>
    <xf numFmtId="179" fontId="20" fillId="0" borderId="1" xfId="2" applyNumberFormat="1" applyFont="1" applyFill="1" applyBorder="1">
      <alignment vertical="center"/>
    </xf>
    <xf numFmtId="182" fontId="18" fillId="0" borderId="0" xfId="0" applyNumberFormat="1" applyFont="1" applyAlignment="1">
      <alignment horizontal="right" vertical="center"/>
    </xf>
    <xf numFmtId="40" fontId="18" fillId="0" borderId="0" xfId="2" applyNumberFormat="1" applyFont="1" applyBorder="1">
      <alignment vertical="center"/>
    </xf>
    <xf numFmtId="0" fontId="23" fillId="0" borderId="48" xfId="0" applyFont="1" applyBorder="1" applyAlignment="1">
      <alignment horizontal="center" vertical="center"/>
    </xf>
    <xf numFmtId="0" fontId="18" fillId="0" borderId="48" xfId="0" applyFont="1" applyBorder="1">
      <alignment vertical="center"/>
    </xf>
    <xf numFmtId="179" fontId="18" fillId="0" borderId="0" xfId="2" applyNumberFormat="1" applyFont="1" applyBorder="1">
      <alignment vertical="center"/>
    </xf>
    <xf numFmtId="180" fontId="18" fillId="0" borderId="0" xfId="0" applyNumberFormat="1" applyFont="1">
      <alignment vertical="center"/>
    </xf>
    <xf numFmtId="179" fontId="23" fillId="0" borderId="48" xfId="2" applyNumberFormat="1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 shrinkToFit="1"/>
    </xf>
    <xf numFmtId="0" fontId="23" fillId="0" borderId="0" xfId="0" applyFont="1">
      <alignment vertical="center"/>
    </xf>
    <xf numFmtId="0" fontId="23" fillId="0" borderId="21" xfId="0" applyFont="1" applyBorder="1" applyAlignment="1">
      <alignment horizontal="center" vertical="center"/>
    </xf>
    <xf numFmtId="178" fontId="23" fillId="5" borderId="1" xfId="0" applyNumberFormat="1" applyFont="1" applyFill="1" applyBorder="1" applyAlignment="1">
      <alignment horizontal="center" vertical="center"/>
    </xf>
    <xf numFmtId="0" fontId="23" fillId="0" borderId="50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82" fontId="23" fillId="0" borderId="21" xfId="0" applyNumberFormat="1" applyFont="1" applyBorder="1" applyAlignment="1">
      <alignment horizontal="center" vertical="center" wrapText="1"/>
    </xf>
    <xf numFmtId="40" fontId="23" fillId="0" borderId="21" xfId="2" applyNumberFormat="1" applyFont="1" applyFill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0" fontId="23" fillId="0" borderId="21" xfId="0" applyFont="1" applyBorder="1">
      <alignment vertical="center"/>
    </xf>
    <xf numFmtId="0" fontId="18" fillId="0" borderId="4" xfId="0" applyFont="1" applyBorder="1" applyAlignment="1">
      <alignment horizontal="center" vertical="center"/>
    </xf>
    <xf numFmtId="0" fontId="18" fillId="0" borderId="43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42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182" fontId="18" fillId="0" borderId="43" xfId="0" applyNumberFormat="1" applyFont="1" applyBorder="1" applyAlignment="1">
      <alignment horizontal="center" vertical="center" wrapText="1"/>
    </xf>
    <xf numFmtId="182" fontId="18" fillId="0" borderId="0" xfId="0" applyNumberFormat="1" applyFont="1" applyAlignment="1">
      <alignment horizontal="center" vertical="center" wrapText="1"/>
    </xf>
    <xf numFmtId="40" fontId="18" fillId="0" borderId="4" xfId="2" applyNumberFormat="1" applyFont="1" applyBorder="1" applyAlignment="1">
      <alignment horizontal="center" vertical="center"/>
    </xf>
    <xf numFmtId="0" fontId="18" fillId="0" borderId="44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shrinkToFit="1"/>
    </xf>
    <xf numFmtId="0" fontId="18" fillId="0" borderId="46" xfId="0" applyFont="1" applyBorder="1" applyAlignment="1">
      <alignment horizontal="center" vertical="center" shrinkToFit="1"/>
    </xf>
    <xf numFmtId="0" fontId="18" fillId="0" borderId="49" xfId="0" applyFont="1" applyBorder="1" applyAlignment="1">
      <alignment horizontal="center" vertical="center" shrinkToFit="1"/>
    </xf>
    <xf numFmtId="0" fontId="18" fillId="0" borderId="45" xfId="0" applyFont="1" applyBorder="1" applyAlignment="1">
      <alignment horizontal="center" vertical="center" shrinkToFit="1"/>
    </xf>
    <xf numFmtId="0" fontId="18" fillId="0" borderId="47" xfId="0" applyFont="1" applyBorder="1" applyAlignment="1">
      <alignment horizontal="center" vertical="center" shrinkToFit="1"/>
    </xf>
    <xf numFmtId="0" fontId="18" fillId="0" borderId="21" xfId="0" applyFont="1" applyBorder="1" applyAlignment="1">
      <alignment horizontal="center" vertical="center" shrinkToFit="1"/>
    </xf>
    <xf numFmtId="182" fontId="18" fillId="0" borderId="49" xfId="0" applyNumberFormat="1" applyFont="1" applyBorder="1" applyAlignment="1">
      <alignment horizontal="center" vertical="center" shrinkToFit="1"/>
    </xf>
    <xf numFmtId="182" fontId="18" fillId="0" borderId="48" xfId="0" applyNumberFormat="1" applyFont="1" applyBorder="1" applyAlignment="1">
      <alignment horizontal="center" vertical="center" shrinkToFit="1"/>
    </xf>
    <xf numFmtId="40" fontId="18" fillId="0" borderId="46" xfId="2" applyNumberFormat="1" applyFont="1" applyBorder="1" applyAlignment="1">
      <alignment horizontal="center" vertical="center" shrinkToFit="1"/>
    </xf>
    <xf numFmtId="0" fontId="18" fillId="0" borderId="102" xfId="0" applyFont="1" applyBorder="1" applyAlignment="1">
      <alignment horizontal="center" vertical="center" shrinkToFit="1"/>
    </xf>
    <xf numFmtId="176" fontId="18" fillId="0" borderId="53" xfId="0" applyNumberFormat="1" applyFont="1" applyBorder="1" applyAlignment="1">
      <alignment horizontal="center" vertical="center" shrinkToFit="1"/>
    </xf>
    <xf numFmtId="176" fontId="18" fillId="0" borderId="51" xfId="0" applyNumberFormat="1" applyFont="1" applyBorder="1" applyAlignment="1">
      <alignment horizontal="left" vertical="center" shrinkToFit="1"/>
    </xf>
    <xf numFmtId="176" fontId="18" fillId="0" borderId="21" xfId="0" applyNumberFormat="1" applyFont="1" applyBorder="1" applyAlignment="1">
      <alignment horizontal="center" vertical="center" shrinkToFit="1"/>
    </xf>
    <xf numFmtId="176" fontId="18" fillId="0" borderId="42" xfId="0" applyNumberFormat="1" applyFont="1" applyBorder="1" applyAlignment="1">
      <alignment horizontal="left" vertical="center" shrinkToFit="1"/>
    </xf>
    <xf numFmtId="176" fontId="18" fillId="0" borderId="2" xfId="0" applyNumberFormat="1" applyFont="1" applyBorder="1" applyAlignment="1">
      <alignment horizontal="center" vertical="center" shrinkToFit="1"/>
    </xf>
    <xf numFmtId="176" fontId="18" fillId="0" borderId="3" xfId="0" applyNumberFormat="1" applyFont="1" applyBorder="1" applyAlignment="1">
      <alignment horizontal="left" vertical="center" shrinkToFit="1"/>
    </xf>
    <xf numFmtId="181" fontId="35" fillId="3" borderId="0" xfId="12" applyNumberFormat="1" applyFont="1" applyFill="1" applyAlignment="1">
      <alignment vertical="center"/>
    </xf>
    <xf numFmtId="181" fontId="32" fillId="0" borderId="0" xfId="12" applyNumberFormat="1" applyFont="1" applyAlignment="1">
      <alignment vertical="center"/>
    </xf>
    <xf numFmtId="181" fontId="23" fillId="0" borderId="0" xfId="12" applyNumberFormat="1" applyFont="1" applyAlignment="1">
      <alignment vertical="center"/>
    </xf>
    <xf numFmtId="181" fontId="32" fillId="8" borderId="0" xfId="12" applyNumberFormat="1" applyFont="1" applyFill="1" applyAlignment="1">
      <alignment vertical="center"/>
    </xf>
    <xf numFmtId="181" fontId="35" fillId="4" borderId="0" xfId="12" applyNumberFormat="1" applyFont="1" applyFill="1" applyAlignment="1">
      <alignment vertical="center"/>
    </xf>
    <xf numFmtId="181" fontId="32" fillId="4" borderId="0" xfId="12" applyNumberFormat="1" applyFont="1" applyFill="1" applyAlignment="1">
      <alignment vertical="center"/>
    </xf>
    <xf numFmtId="181" fontId="35" fillId="9" borderId="0" xfId="12" applyNumberFormat="1" applyFont="1" applyFill="1" applyAlignment="1">
      <alignment vertical="center"/>
    </xf>
    <xf numFmtId="181" fontId="32" fillId="9" borderId="0" xfId="12" applyNumberFormat="1" applyFont="1" applyFill="1" applyAlignment="1">
      <alignment vertical="center"/>
    </xf>
    <xf numFmtId="181" fontId="24" fillId="0" borderId="0" xfId="3" applyNumberFormat="1" applyFont="1" applyAlignment="1">
      <alignment horizontal="right" vertical="center"/>
    </xf>
    <xf numFmtId="0" fontId="23" fillId="2" borderId="0" xfId="3" applyFont="1" applyFill="1" applyAlignment="1">
      <alignment vertical="center"/>
    </xf>
    <xf numFmtId="0" fontId="37" fillId="0" borderId="1" xfId="3" applyFont="1" applyBorder="1" applyAlignment="1">
      <alignment horizontal="center" vertical="center"/>
    </xf>
    <xf numFmtId="58" fontId="18" fillId="2" borderId="0" xfId="3" applyNumberFormat="1" applyFont="1" applyFill="1" applyAlignment="1">
      <alignment horizontal="centerContinuous" vertical="center"/>
    </xf>
    <xf numFmtId="0" fontId="18" fillId="2" borderId="40" xfId="3" applyFont="1" applyFill="1" applyBorder="1" applyAlignment="1">
      <alignment vertical="center"/>
    </xf>
    <xf numFmtId="0" fontId="23" fillId="2" borderId="27" xfId="3" applyFont="1" applyFill="1" applyBorder="1" applyAlignment="1">
      <alignment vertical="center"/>
    </xf>
    <xf numFmtId="0" fontId="23" fillId="2" borderId="28" xfId="3" applyFont="1" applyFill="1" applyBorder="1" applyAlignment="1">
      <alignment vertical="center"/>
    </xf>
    <xf numFmtId="0" fontId="34" fillId="2" borderId="0" xfId="3" applyFont="1" applyFill="1" applyAlignment="1">
      <alignment vertical="center"/>
    </xf>
    <xf numFmtId="0" fontId="23" fillId="2" borderId="0" xfId="3" applyFont="1" applyFill="1" applyAlignment="1">
      <alignment horizontal="right" vertical="center"/>
    </xf>
    <xf numFmtId="187" fontId="23" fillId="2" borderId="0" xfId="3" applyNumberFormat="1" applyFont="1" applyFill="1" applyAlignment="1">
      <alignment vertical="center"/>
    </xf>
    <xf numFmtId="186" fontId="23" fillId="2" borderId="70" xfId="3" applyNumberFormat="1" applyFont="1" applyFill="1" applyBorder="1" applyAlignment="1">
      <alignment horizontal="distributed" vertical="center" indent="1"/>
    </xf>
    <xf numFmtId="186" fontId="18" fillId="2" borderId="36" xfId="3" applyNumberFormat="1" applyFont="1" applyFill="1" applyBorder="1" applyAlignment="1">
      <alignment vertical="center"/>
    </xf>
    <xf numFmtId="0" fontId="23" fillId="2" borderId="71" xfId="3" applyFont="1" applyFill="1" applyBorder="1" applyAlignment="1">
      <alignment horizontal="distributed" vertical="center" indent="1"/>
    </xf>
    <xf numFmtId="186" fontId="18" fillId="2" borderId="41" xfId="3" applyNumberFormat="1" applyFont="1" applyFill="1" applyBorder="1" applyAlignment="1">
      <alignment vertical="center"/>
    </xf>
    <xf numFmtId="188" fontId="23" fillId="2" borderId="0" xfId="3" applyNumberFormat="1" applyFont="1" applyFill="1" applyAlignment="1">
      <alignment vertical="center"/>
    </xf>
    <xf numFmtId="0" fontId="23" fillId="2" borderId="72" xfId="3" applyFont="1" applyFill="1" applyBorder="1" applyAlignment="1">
      <alignment horizontal="distributed" vertical="center" indent="1"/>
    </xf>
    <xf numFmtId="0" fontId="18" fillId="2" borderId="39" xfId="3" applyFont="1" applyFill="1" applyBorder="1" applyAlignment="1">
      <alignment vertical="center"/>
    </xf>
    <xf numFmtId="0" fontId="23" fillId="2" borderId="1" xfId="5" applyFont="1" applyFill="1" applyBorder="1" applyAlignment="1">
      <alignment vertical="center"/>
    </xf>
    <xf numFmtId="0" fontId="23" fillId="8" borderId="67" xfId="5" applyFont="1" applyFill="1" applyBorder="1" applyAlignment="1">
      <alignment horizontal="distributed" vertical="center" indent="1"/>
    </xf>
    <xf numFmtId="0" fontId="23" fillId="4" borderId="68" xfId="5" applyFont="1" applyFill="1" applyBorder="1" applyAlignment="1">
      <alignment horizontal="distributed" vertical="center" indent="1"/>
    </xf>
    <xf numFmtId="0" fontId="23" fillId="2" borderId="69" xfId="5" applyFont="1" applyFill="1" applyBorder="1" applyAlignment="1">
      <alignment horizontal="distributed" vertical="center" indent="1"/>
    </xf>
    <xf numFmtId="0" fontId="23" fillId="2" borderId="29" xfId="5" applyFont="1" applyFill="1" applyBorder="1" applyAlignment="1">
      <alignment vertical="center"/>
    </xf>
    <xf numFmtId="0" fontId="23" fillId="2" borderId="30" xfId="5" applyFont="1" applyFill="1" applyBorder="1" applyAlignment="1">
      <alignment horizontal="left" vertical="center" indent="1" shrinkToFit="1"/>
    </xf>
    <xf numFmtId="0" fontId="23" fillId="2" borderId="31" xfId="5" applyFont="1" applyFill="1" applyBorder="1" applyAlignment="1">
      <alignment horizontal="left" vertical="center" indent="2" shrinkToFit="1"/>
    </xf>
    <xf numFmtId="0" fontId="23" fillId="10" borderId="32" xfId="5" applyFont="1" applyFill="1" applyBorder="1" applyAlignment="1">
      <alignment vertical="center"/>
    </xf>
    <xf numFmtId="0" fontId="23" fillId="7" borderId="33" xfId="5" applyFont="1" applyFill="1" applyBorder="1" applyAlignment="1">
      <alignment horizontal="left" vertical="center" indent="1" shrinkToFit="1"/>
    </xf>
    <xf numFmtId="0" fontId="23" fillId="2" borderId="0" xfId="3" applyFont="1" applyFill="1" applyAlignment="1">
      <alignment horizontal="left" vertical="center"/>
    </xf>
    <xf numFmtId="0" fontId="23" fillId="2" borderId="0" xfId="3" applyFont="1" applyFill="1" applyAlignment="1">
      <alignment horizontal="left" vertical="center" indent="1"/>
    </xf>
    <xf numFmtId="187" fontId="20" fillId="2" borderId="36" xfId="3" applyNumberFormat="1" applyFont="1" applyFill="1" applyBorder="1" applyAlignment="1">
      <alignment horizontal="right" vertical="center" indent="1"/>
    </xf>
    <xf numFmtId="187" fontId="20" fillId="2" borderId="41" xfId="3" applyNumberFormat="1" applyFont="1" applyFill="1" applyBorder="1" applyAlignment="1">
      <alignment horizontal="right" vertical="center" indent="1"/>
    </xf>
    <xf numFmtId="183" fontId="20" fillId="2" borderId="39" xfId="3" applyNumberFormat="1" applyFont="1" applyFill="1" applyBorder="1" applyAlignment="1">
      <alignment horizontal="right" vertical="center" indent="1"/>
    </xf>
    <xf numFmtId="179" fontId="20" fillId="2" borderId="14" xfId="5" applyNumberFormat="1" applyFont="1" applyFill="1" applyBorder="1" applyAlignment="1">
      <alignment vertical="center"/>
    </xf>
    <xf numFmtId="179" fontId="20" fillId="2" borderId="10" xfId="13" applyNumberFormat="1" applyFont="1" applyFill="1" applyBorder="1" applyAlignment="1">
      <alignment vertical="center"/>
    </xf>
    <xf numFmtId="179" fontId="20" fillId="2" borderId="75" xfId="2" applyNumberFormat="1" applyFont="1" applyFill="1" applyBorder="1" applyAlignment="1">
      <alignment vertical="center"/>
    </xf>
    <xf numFmtId="179" fontId="20" fillId="2" borderId="9" xfId="2" applyNumberFormat="1" applyFont="1" applyFill="1" applyBorder="1" applyAlignment="1">
      <alignment vertical="center"/>
    </xf>
    <xf numFmtId="179" fontId="20" fillId="2" borderId="19" xfId="13" applyNumberFormat="1" applyFont="1" applyFill="1" applyBorder="1" applyAlignment="1">
      <alignment vertical="center"/>
    </xf>
    <xf numFmtId="179" fontId="20" fillId="2" borderId="41" xfId="2" applyNumberFormat="1" applyFont="1" applyFill="1" applyBorder="1" applyAlignment="1">
      <alignment vertical="center"/>
    </xf>
    <xf numFmtId="179" fontId="20" fillId="2" borderId="17" xfId="2" applyNumberFormat="1" applyFont="1" applyFill="1" applyBorder="1" applyAlignment="1">
      <alignment vertical="center"/>
    </xf>
    <xf numFmtId="179" fontId="20" fillId="2" borderId="18" xfId="13" applyNumberFormat="1" applyFont="1" applyFill="1" applyBorder="1" applyAlignment="1">
      <alignment vertical="center"/>
    </xf>
    <xf numFmtId="179" fontId="20" fillId="2" borderId="58" xfId="2" applyNumberFormat="1" applyFont="1" applyFill="1" applyBorder="1" applyAlignment="1">
      <alignment vertical="center"/>
    </xf>
    <xf numFmtId="38" fontId="20" fillId="2" borderId="34" xfId="5" applyNumberFormat="1" applyFont="1" applyFill="1" applyBorder="1" applyAlignment="1">
      <alignment vertical="center"/>
    </xf>
    <xf numFmtId="38" fontId="20" fillId="2" borderId="35" xfId="5" applyNumberFormat="1" applyFont="1" applyFill="1" applyBorder="1" applyAlignment="1">
      <alignment vertical="center"/>
    </xf>
    <xf numFmtId="38" fontId="20" fillId="2" borderId="36" xfId="2" applyFont="1" applyFill="1" applyBorder="1" applyAlignment="1">
      <alignment vertical="center"/>
    </xf>
    <xf numFmtId="38" fontId="20" fillId="2" borderId="37" xfId="5" applyNumberFormat="1" applyFont="1" applyFill="1" applyBorder="1" applyAlignment="1">
      <alignment vertical="center" wrapText="1"/>
    </xf>
    <xf numFmtId="38" fontId="20" fillId="2" borderId="38" xfId="2" applyFont="1" applyFill="1" applyBorder="1" applyAlignment="1">
      <alignment vertical="center"/>
    </xf>
    <xf numFmtId="38" fontId="20" fillId="2" borderId="39" xfId="2" applyFont="1" applyFill="1" applyBorder="1" applyAlignment="1">
      <alignment vertical="center"/>
    </xf>
    <xf numFmtId="0" fontId="38" fillId="0" borderId="0" xfId="0" applyFont="1">
      <alignment vertical="center"/>
    </xf>
    <xf numFmtId="40" fontId="18" fillId="0" borderId="0" xfId="2" applyNumberFormat="1" applyFont="1">
      <alignment vertical="center"/>
    </xf>
    <xf numFmtId="38" fontId="18" fillId="0" borderId="0" xfId="2" applyFont="1">
      <alignment vertical="center"/>
    </xf>
    <xf numFmtId="0" fontId="37" fillId="0" borderId="0" xfId="0" applyFont="1">
      <alignment vertical="center"/>
    </xf>
    <xf numFmtId="0" fontId="18" fillId="0" borderId="0" xfId="1" applyNumberFormat="1" applyFont="1" applyBorder="1" applyAlignment="1">
      <alignment vertical="center"/>
    </xf>
    <xf numFmtId="184" fontId="39" fillId="0" borderId="0" xfId="1" applyNumberFormat="1" applyFont="1" applyBorder="1" applyAlignment="1">
      <alignment vertical="center"/>
    </xf>
    <xf numFmtId="0" fontId="40" fillId="0" borderId="0" xfId="0" applyFont="1" applyAlignment="1">
      <alignment horizontal="right" vertical="center"/>
    </xf>
    <xf numFmtId="0" fontId="18" fillId="0" borderId="1" xfId="1" applyNumberFormat="1" applyFont="1" applyBorder="1" applyAlignment="1">
      <alignment horizontal="center" vertical="center"/>
    </xf>
    <xf numFmtId="0" fontId="18" fillId="0" borderId="50" xfId="0" applyFont="1" applyBorder="1" applyAlignment="1">
      <alignment horizontal="center" vertical="center"/>
    </xf>
    <xf numFmtId="0" fontId="18" fillId="0" borderId="1" xfId="0" applyFont="1" applyBorder="1">
      <alignment vertical="center"/>
    </xf>
    <xf numFmtId="0" fontId="18" fillId="0" borderId="50" xfId="1" applyNumberFormat="1" applyFont="1" applyBorder="1" applyAlignment="1">
      <alignment vertical="center"/>
    </xf>
    <xf numFmtId="184" fontId="18" fillId="5" borderId="21" xfId="1" applyNumberFormat="1" applyFont="1" applyFill="1" applyBorder="1" applyAlignment="1">
      <alignment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13" xfId="0" applyFont="1" applyFill="1" applyBorder="1">
      <alignment vertical="center"/>
    </xf>
    <xf numFmtId="0" fontId="40" fillId="5" borderId="13" xfId="0" applyFont="1" applyFill="1" applyBorder="1" applyAlignment="1">
      <alignment horizontal="right" vertical="center"/>
    </xf>
    <xf numFmtId="0" fontId="18" fillId="5" borderId="55" xfId="0" applyFont="1" applyFill="1" applyBorder="1">
      <alignment vertical="center"/>
    </xf>
    <xf numFmtId="0" fontId="18" fillId="0" borderId="4" xfId="1" applyNumberFormat="1" applyFont="1" applyBorder="1" applyAlignment="1">
      <alignment vertical="center"/>
    </xf>
    <xf numFmtId="0" fontId="18" fillId="5" borderId="43" xfId="1" applyNumberFormat="1" applyFont="1" applyFill="1" applyBorder="1" applyAlignment="1">
      <alignment vertical="center"/>
    </xf>
    <xf numFmtId="184" fontId="18" fillId="6" borderId="0" xfId="1" applyNumberFormat="1" applyFont="1" applyFill="1" applyBorder="1" applyAlignment="1">
      <alignment vertical="center"/>
    </xf>
    <xf numFmtId="0" fontId="18" fillId="6" borderId="8" xfId="0" applyFont="1" applyFill="1" applyBorder="1" applyAlignment="1">
      <alignment horizontal="center" vertical="center"/>
    </xf>
    <xf numFmtId="0" fontId="18" fillId="6" borderId="8" xfId="0" applyFont="1" applyFill="1" applyBorder="1">
      <alignment vertical="center"/>
    </xf>
    <xf numFmtId="0" fontId="40" fillId="6" borderId="8" xfId="0" applyFont="1" applyFill="1" applyBorder="1" applyAlignment="1">
      <alignment horizontal="right" vertical="center"/>
    </xf>
    <xf numFmtId="0" fontId="18" fillId="6" borderId="11" xfId="1" applyNumberFormat="1" applyFont="1" applyFill="1" applyBorder="1" applyAlignment="1">
      <alignment vertical="center"/>
    </xf>
    <xf numFmtId="184" fontId="18" fillId="0" borderId="0" xfId="1" applyNumberFormat="1" applyFont="1" applyBorder="1" applyAlignment="1">
      <alignment vertical="center"/>
    </xf>
    <xf numFmtId="0" fontId="18" fillId="0" borderId="8" xfId="0" applyFont="1" applyBorder="1" applyAlignment="1">
      <alignment horizontal="center" vertical="center"/>
    </xf>
    <xf numFmtId="0" fontId="18" fillId="0" borderId="8" xfId="0" applyFont="1" applyBorder="1">
      <alignment vertical="center"/>
    </xf>
    <xf numFmtId="0" fontId="40" fillId="0" borderId="8" xfId="0" applyFont="1" applyBorder="1" applyAlignment="1">
      <alignment horizontal="right" vertical="center"/>
    </xf>
    <xf numFmtId="0" fontId="18" fillId="0" borderId="11" xfId="1" applyNumberFormat="1" applyFont="1" applyBorder="1" applyAlignment="1">
      <alignment vertical="center"/>
    </xf>
    <xf numFmtId="0" fontId="18" fillId="0" borderId="42" xfId="0" applyFont="1" applyBorder="1">
      <alignment vertical="center"/>
    </xf>
    <xf numFmtId="0" fontId="40" fillId="0" borderId="60" xfId="0" applyFont="1" applyBorder="1" applyAlignment="1">
      <alignment horizontal="right" vertical="center"/>
    </xf>
    <xf numFmtId="184" fontId="18" fillId="0" borderId="7" xfId="1" applyNumberFormat="1" applyFont="1" applyBorder="1" applyAlignment="1">
      <alignment vertical="center"/>
    </xf>
    <xf numFmtId="0" fontId="18" fillId="0" borderId="56" xfId="0" applyFont="1" applyBorder="1">
      <alignment vertical="center"/>
    </xf>
    <xf numFmtId="0" fontId="18" fillId="0" borderId="60" xfId="0" applyFont="1" applyBorder="1">
      <alignment vertical="center"/>
    </xf>
    <xf numFmtId="184" fontId="18" fillId="0" borderId="12" xfId="1" applyNumberFormat="1" applyFont="1" applyBorder="1" applyAlignment="1">
      <alignment vertical="center"/>
    </xf>
    <xf numFmtId="0" fontId="18" fillId="0" borderId="13" xfId="0" applyFont="1" applyBorder="1" applyAlignment="1">
      <alignment horizontal="center" vertical="center"/>
    </xf>
    <xf numFmtId="0" fontId="18" fillId="0" borderId="57" xfId="0" applyFont="1" applyBorder="1">
      <alignment vertical="center"/>
    </xf>
    <xf numFmtId="184" fontId="18" fillId="0" borderId="16" xfId="1" applyNumberFormat="1" applyFont="1" applyBorder="1" applyAlignment="1">
      <alignment vertical="center"/>
    </xf>
    <xf numFmtId="0" fontId="18" fillId="0" borderId="15" xfId="0" applyFont="1" applyBorder="1">
      <alignment vertical="center"/>
    </xf>
    <xf numFmtId="0" fontId="18" fillId="0" borderId="6" xfId="1" applyNumberFormat="1" applyFont="1" applyBorder="1" applyAlignment="1">
      <alignment vertical="center"/>
    </xf>
    <xf numFmtId="0" fontId="18" fillId="0" borderId="8" xfId="0" applyFont="1" applyBorder="1" applyAlignment="1">
      <alignment vertical="center" shrinkToFit="1"/>
    </xf>
    <xf numFmtId="0" fontId="18" fillId="0" borderId="10" xfId="1" applyNumberFormat="1" applyFont="1" applyBorder="1" applyAlignment="1">
      <alignment vertical="center"/>
    </xf>
    <xf numFmtId="0" fontId="18" fillId="0" borderId="13" xfId="1" applyNumberFormat="1" applyFont="1" applyBorder="1" applyAlignment="1">
      <alignment vertical="center"/>
    </xf>
    <xf numFmtId="0" fontId="18" fillId="0" borderId="13" xfId="0" applyFont="1" applyBorder="1">
      <alignment vertical="center"/>
    </xf>
    <xf numFmtId="184" fontId="18" fillId="0" borderId="15" xfId="1" applyNumberFormat="1" applyFont="1" applyBorder="1" applyAlignment="1">
      <alignment vertical="center"/>
    </xf>
    <xf numFmtId="0" fontId="18" fillId="0" borderId="61" xfId="0" applyFont="1" applyBorder="1">
      <alignment vertical="center"/>
    </xf>
    <xf numFmtId="0" fontId="40" fillId="0" borderId="61" xfId="0" applyFont="1" applyBorder="1" applyAlignment="1">
      <alignment horizontal="right" vertical="center"/>
    </xf>
    <xf numFmtId="0" fontId="18" fillId="6" borderId="10" xfId="1" applyNumberFormat="1" applyFont="1" applyFill="1" applyBorder="1" applyAlignment="1">
      <alignment vertical="center"/>
    </xf>
    <xf numFmtId="184" fontId="18" fillId="4" borderId="11" xfId="1" applyNumberFormat="1" applyFont="1" applyFill="1" applyBorder="1" applyAlignment="1">
      <alignment vertical="center"/>
    </xf>
    <xf numFmtId="184" fontId="18" fillId="4" borderId="7" xfId="1" applyNumberFormat="1" applyFont="1" applyFill="1" applyBorder="1" applyAlignment="1">
      <alignment vertical="center"/>
    </xf>
    <xf numFmtId="0" fontId="18" fillId="4" borderId="8" xfId="0" applyFont="1" applyFill="1" applyBorder="1" applyAlignment="1">
      <alignment horizontal="center" vertical="center"/>
    </xf>
    <xf numFmtId="0" fontId="18" fillId="4" borderId="8" xfId="0" applyFont="1" applyFill="1" applyBorder="1">
      <alignment vertical="center"/>
    </xf>
    <xf numFmtId="0" fontId="40" fillId="4" borderId="8" xfId="0" applyFont="1" applyFill="1" applyBorder="1" applyAlignment="1">
      <alignment horizontal="right" vertical="center"/>
    </xf>
    <xf numFmtId="0" fontId="18" fillId="4" borderId="11" xfId="1" applyNumberFormat="1" applyFont="1" applyFill="1" applyBorder="1" applyAlignment="1">
      <alignment vertical="center"/>
    </xf>
    <xf numFmtId="0" fontId="18" fillId="0" borderId="56" xfId="0" applyFont="1" applyBorder="1" applyAlignment="1">
      <alignment horizontal="center" vertical="center"/>
    </xf>
    <xf numFmtId="184" fontId="18" fillId="0" borderId="41" xfId="1" applyNumberFormat="1" applyFont="1" applyBorder="1" applyAlignment="1">
      <alignment vertical="center"/>
    </xf>
    <xf numFmtId="0" fontId="18" fillId="0" borderId="60" xfId="0" applyFont="1" applyBorder="1" applyAlignment="1">
      <alignment horizontal="center" vertical="center"/>
    </xf>
    <xf numFmtId="184" fontId="18" fillId="0" borderId="42" xfId="1" applyNumberFormat="1" applyFont="1" applyBorder="1" applyAlignment="1">
      <alignment vertical="center"/>
    </xf>
    <xf numFmtId="184" fontId="18" fillId="0" borderId="58" xfId="1" applyNumberFormat="1" applyFont="1" applyBorder="1" applyAlignment="1">
      <alignment vertical="center"/>
    </xf>
    <xf numFmtId="0" fontId="18" fillId="0" borderId="61" xfId="0" applyFont="1" applyBorder="1" applyAlignment="1">
      <alignment horizontal="center" vertical="center"/>
    </xf>
    <xf numFmtId="184" fontId="18" fillId="0" borderId="57" xfId="1" applyNumberFormat="1" applyFont="1" applyBorder="1" applyAlignment="1">
      <alignment vertical="center"/>
    </xf>
    <xf numFmtId="184" fontId="18" fillId="0" borderId="59" xfId="1" applyNumberFormat="1" applyFont="1" applyBorder="1" applyAlignment="1">
      <alignment vertical="center"/>
    </xf>
    <xf numFmtId="0" fontId="18" fillId="0" borderId="5" xfId="1" applyNumberFormat="1" applyFont="1" applyBorder="1" applyAlignment="1">
      <alignment vertical="center"/>
    </xf>
    <xf numFmtId="184" fontId="18" fillId="0" borderId="7" xfId="1" applyNumberFormat="1" applyFont="1" applyBorder="1" applyAlignment="1">
      <alignment vertical="center" wrapText="1" shrinkToFit="1"/>
    </xf>
    <xf numFmtId="184" fontId="18" fillId="0" borderId="7" xfId="1" applyNumberFormat="1" applyFont="1" applyBorder="1" applyAlignment="1">
      <alignment vertical="center" shrinkToFit="1"/>
    </xf>
    <xf numFmtId="184" fontId="18" fillId="0" borderId="0" xfId="1" applyNumberFormat="1" applyFont="1" applyBorder="1" applyAlignment="1">
      <alignment vertical="center" shrinkToFit="1"/>
    </xf>
    <xf numFmtId="184" fontId="18" fillId="0" borderId="13" xfId="1" applyNumberFormat="1" applyFont="1" applyBorder="1" applyAlignment="1">
      <alignment vertical="center"/>
    </xf>
    <xf numFmtId="0" fontId="40" fillId="0" borderId="56" xfId="0" applyFont="1" applyBorder="1" applyAlignment="1">
      <alignment horizontal="right" vertical="center"/>
    </xf>
    <xf numFmtId="184" fontId="18" fillId="0" borderId="7" xfId="1" applyNumberFormat="1" applyFont="1" applyBorder="1" applyAlignment="1">
      <alignment horizontal="left" vertical="center" indent="1"/>
    </xf>
    <xf numFmtId="0" fontId="18" fillId="0" borderId="46" xfId="1" applyNumberFormat="1" applyFont="1" applyBorder="1" applyAlignment="1">
      <alignment vertical="center"/>
    </xf>
    <xf numFmtId="0" fontId="18" fillId="5" borderId="49" xfId="1" applyNumberFormat="1" applyFont="1" applyFill="1" applyBorder="1" applyAlignment="1">
      <alignment vertical="center"/>
    </xf>
    <xf numFmtId="0" fontId="18" fillId="4" borderId="45" xfId="1" applyNumberFormat="1" applyFont="1" applyFill="1" applyBorder="1" applyAlignment="1">
      <alignment vertical="center"/>
    </xf>
    <xf numFmtId="0" fontId="18" fillId="0" borderId="45" xfId="1" applyNumberFormat="1" applyFont="1" applyBorder="1" applyAlignment="1">
      <alignment vertical="center"/>
    </xf>
    <xf numFmtId="184" fontId="18" fillId="0" borderId="48" xfId="1" applyNumberFormat="1" applyFont="1" applyBorder="1" applyAlignment="1">
      <alignment horizontal="left" vertical="center" indent="1"/>
    </xf>
    <xf numFmtId="0" fontId="18" fillId="0" borderId="48" xfId="0" applyFont="1" applyBorder="1" applyAlignment="1">
      <alignment horizontal="center" vertical="center"/>
    </xf>
    <xf numFmtId="0" fontId="18" fillId="0" borderId="47" xfId="0" applyFont="1" applyBorder="1">
      <alignment vertical="center"/>
    </xf>
    <xf numFmtId="0" fontId="40" fillId="0" borderId="48" xfId="0" applyFont="1" applyBorder="1" applyAlignment="1">
      <alignment horizontal="right" vertical="center"/>
    </xf>
    <xf numFmtId="0" fontId="39" fillId="0" borderId="0" xfId="0" applyFont="1">
      <alignment vertical="center"/>
    </xf>
    <xf numFmtId="0" fontId="37" fillId="0" borderId="63" xfId="0" applyFont="1" applyBorder="1" applyAlignment="1">
      <alignment horizontal="center" vertical="center"/>
    </xf>
    <xf numFmtId="40" fontId="18" fillId="0" borderId="0" xfId="0" applyNumberFormat="1" applyFont="1">
      <alignment vertical="center"/>
    </xf>
    <xf numFmtId="0" fontId="41" fillId="0" borderId="0" xfId="0" applyFont="1" applyAlignment="1">
      <alignment horizontal="center" vertical="center"/>
    </xf>
    <xf numFmtId="176" fontId="18" fillId="0" borderId="0" xfId="0" applyNumberFormat="1" applyFont="1" applyAlignment="1">
      <alignment horizontal="left" vertical="center"/>
    </xf>
    <xf numFmtId="183" fontId="37" fillId="0" borderId="0" xfId="0" applyNumberFormat="1" applyFont="1">
      <alignment vertical="center"/>
    </xf>
    <xf numFmtId="176" fontId="18" fillId="0" borderId="103" xfId="0" applyNumberFormat="1" applyFont="1" applyBorder="1" applyAlignment="1">
      <alignment horizontal="left" vertical="center" shrinkToFit="1"/>
    </xf>
    <xf numFmtId="176" fontId="18" fillId="0" borderId="104" xfId="0" applyNumberFormat="1" applyFont="1" applyBorder="1" applyAlignment="1">
      <alignment horizontal="left" vertical="center" shrinkToFit="1"/>
    </xf>
    <xf numFmtId="40" fontId="18" fillId="0" borderId="105" xfId="2" applyNumberFormat="1" applyFont="1" applyBorder="1">
      <alignment vertical="center"/>
    </xf>
    <xf numFmtId="40" fontId="18" fillId="0" borderId="106" xfId="2" applyNumberFormat="1" applyFont="1" applyBorder="1">
      <alignment vertical="center"/>
    </xf>
    <xf numFmtId="38" fontId="18" fillId="0" borderId="105" xfId="2" applyFont="1" applyBorder="1">
      <alignment vertical="center"/>
    </xf>
    <xf numFmtId="0" fontId="18" fillId="0" borderId="107" xfId="0" applyFont="1" applyBorder="1">
      <alignment vertical="center"/>
    </xf>
    <xf numFmtId="176" fontId="18" fillId="0" borderId="0" xfId="0" applyNumberFormat="1" applyFont="1" applyAlignment="1">
      <alignment horizontal="left" vertical="center" shrinkToFit="1"/>
    </xf>
    <xf numFmtId="0" fontId="18" fillId="0" borderId="109" xfId="0" applyFont="1" applyBorder="1">
      <alignment vertical="center"/>
    </xf>
    <xf numFmtId="0" fontId="20" fillId="0" borderId="64" xfId="0" applyFont="1" applyBorder="1" applyAlignment="1">
      <alignment horizontal="right" vertical="center"/>
    </xf>
    <xf numFmtId="0" fontId="20" fillId="0" borderId="65" xfId="0" applyFont="1" applyBorder="1" applyAlignment="1">
      <alignment horizontal="right" vertical="center"/>
    </xf>
    <xf numFmtId="0" fontId="20" fillId="0" borderId="66" xfId="0" applyFont="1" applyBorder="1" applyAlignment="1">
      <alignment horizontal="right" vertical="center"/>
    </xf>
    <xf numFmtId="0" fontId="20" fillId="0" borderId="62" xfId="0" applyFont="1" applyBorder="1">
      <alignment vertical="center"/>
    </xf>
    <xf numFmtId="38" fontId="20" fillId="0" borderId="106" xfId="2" applyFont="1" applyBorder="1">
      <alignment vertical="center"/>
    </xf>
    <xf numFmtId="38" fontId="20" fillId="0" borderId="108" xfId="2" applyFont="1" applyBorder="1">
      <alignment vertical="center"/>
    </xf>
    <xf numFmtId="183" fontId="42" fillId="0" borderId="110" xfId="0" applyNumberFormat="1" applyFont="1" applyBorder="1">
      <alignment vertical="center"/>
    </xf>
    <xf numFmtId="0" fontId="20" fillId="0" borderId="32" xfId="0" applyFont="1" applyBorder="1">
      <alignment vertical="center"/>
    </xf>
    <xf numFmtId="0" fontId="20" fillId="0" borderId="30" xfId="0" applyFont="1" applyBorder="1">
      <alignment vertical="center"/>
    </xf>
    <xf numFmtId="0" fontId="20" fillId="0" borderId="33" xfId="0" applyFont="1" applyBorder="1">
      <alignment vertical="center"/>
    </xf>
    <xf numFmtId="0" fontId="18" fillId="0" borderId="79" xfId="0" applyFont="1" applyBorder="1" applyAlignment="1">
      <alignment horizontal="left" vertical="center"/>
    </xf>
    <xf numFmtId="0" fontId="18" fillId="0" borderId="80" xfId="0" applyFont="1" applyBorder="1" applyAlignment="1">
      <alignment horizontal="left" vertical="center"/>
    </xf>
    <xf numFmtId="0" fontId="18" fillId="0" borderId="81" xfId="0" applyFont="1" applyBorder="1" applyAlignment="1">
      <alignment horizontal="left" vertical="center"/>
    </xf>
    <xf numFmtId="0" fontId="18" fillId="0" borderId="82" xfId="0" applyFont="1" applyBorder="1" applyAlignment="1">
      <alignment horizontal="left" vertical="center"/>
    </xf>
    <xf numFmtId="0" fontId="18" fillId="0" borderId="83" xfId="0" applyFont="1" applyBorder="1" applyAlignment="1">
      <alignment horizontal="left" vertical="center"/>
    </xf>
    <xf numFmtId="0" fontId="18" fillId="0" borderId="84" xfId="0" applyFont="1" applyBorder="1" applyAlignment="1">
      <alignment horizontal="left" vertical="center"/>
    </xf>
    <xf numFmtId="176" fontId="1" fillId="0" borderId="0" xfId="0" applyNumberFormat="1" applyFont="1" applyAlignment="1">
      <alignment horizontal="center" vertical="center" shrinkToFit="1"/>
    </xf>
    <xf numFmtId="184" fontId="18" fillId="0" borderId="2" xfId="1" applyNumberFormat="1" applyFont="1" applyBorder="1" applyAlignment="1">
      <alignment horizontal="center" vertical="center"/>
    </xf>
    <xf numFmtId="184" fontId="18" fillId="0" borderId="52" xfId="1" applyNumberFormat="1" applyFont="1" applyBorder="1" applyAlignment="1">
      <alignment horizontal="center" vertical="center"/>
    </xf>
    <xf numFmtId="184" fontId="18" fillId="0" borderId="3" xfId="1" applyNumberFormat="1" applyFont="1" applyBorder="1" applyAlignment="1">
      <alignment horizontal="center" vertical="center"/>
    </xf>
    <xf numFmtId="0" fontId="18" fillId="0" borderId="2" xfId="1" applyNumberFormat="1" applyFont="1" applyBorder="1" applyAlignment="1">
      <alignment horizontal="center" vertical="center"/>
    </xf>
    <xf numFmtId="0" fontId="18" fillId="0" borderId="52" xfId="1" applyNumberFormat="1" applyFont="1" applyBorder="1" applyAlignment="1">
      <alignment horizontal="center" vertical="center"/>
    </xf>
    <xf numFmtId="0" fontId="18" fillId="0" borderId="3" xfId="1" applyNumberFormat="1" applyFont="1" applyBorder="1" applyAlignment="1">
      <alignment horizontal="center" vertical="center"/>
    </xf>
    <xf numFmtId="0" fontId="23" fillId="9" borderId="86" xfId="5" applyFont="1" applyFill="1" applyBorder="1" applyAlignment="1">
      <alignment horizontal="distributed" vertical="center" indent="1"/>
    </xf>
    <xf numFmtId="0" fontId="23" fillId="9" borderId="52" xfId="5" applyFont="1" applyFill="1" applyBorder="1" applyAlignment="1">
      <alignment horizontal="distributed" vertical="center" indent="1"/>
    </xf>
    <xf numFmtId="0" fontId="18" fillId="2" borderId="87" xfId="3" applyFont="1" applyFill="1" applyBorder="1" applyAlignment="1">
      <alignment horizontal="left" vertical="center" indent="1"/>
    </xf>
    <xf numFmtId="0" fontId="18" fillId="2" borderId="0" xfId="3" applyFont="1" applyFill="1" applyAlignment="1">
      <alignment horizontal="left" vertical="center" indent="1"/>
    </xf>
    <xf numFmtId="0" fontId="18" fillId="2" borderId="88" xfId="3" applyFont="1" applyFill="1" applyBorder="1" applyAlignment="1">
      <alignment horizontal="left" vertical="center" indent="1"/>
    </xf>
    <xf numFmtId="0" fontId="18" fillId="2" borderId="89" xfId="3" applyFont="1" applyFill="1" applyBorder="1" applyAlignment="1">
      <alignment horizontal="left" vertical="center" indent="1"/>
    </xf>
    <xf numFmtId="0" fontId="18" fillId="2" borderId="90" xfId="3" applyFont="1" applyFill="1" applyBorder="1" applyAlignment="1">
      <alignment horizontal="left" vertical="center" indent="1"/>
    </xf>
    <xf numFmtId="0" fontId="18" fillId="2" borderId="91" xfId="3" applyFont="1" applyFill="1" applyBorder="1" applyAlignment="1">
      <alignment horizontal="left" vertical="center" indent="1"/>
    </xf>
    <xf numFmtId="0" fontId="23" fillId="2" borderId="70" xfId="3" applyFont="1" applyFill="1" applyBorder="1" applyAlignment="1">
      <alignment horizontal="distributed" vertical="center" indent="2"/>
    </xf>
    <xf numFmtId="0" fontId="23" fillId="2" borderId="35" xfId="3" applyFont="1" applyFill="1" applyBorder="1" applyAlignment="1">
      <alignment horizontal="distributed" vertical="center" indent="2"/>
    </xf>
    <xf numFmtId="0" fontId="23" fillId="2" borderId="71" xfId="3" applyFont="1" applyFill="1" applyBorder="1" applyAlignment="1">
      <alignment horizontal="distributed" vertical="center" wrapText="1" indent="2"/>
    </xf>
    <xf numFmtId="0" fontId="23" fillId="2" borderId="19" xfId="3" applyFont="1" applyFill="1" applyBorder="1" applyAlignment="1">
      <alignment horizontal="distributed" vertical="center" wrapText="1" indent="2"/>
    </xf>
    <xf numFmtId="0" fontId="23" fillId="2" borderId="72" xfId="3" applyFont="1" applyFill="1" applyBorder="1" applyAlignment="1">
      <alignment horizontal="distributed" vertical="center" indent="2"/>
    </xf>
    <xf numFmtId="0" fontId="23" fillId="2" borderId="38" xfId="3" applyFont="1" applyFill="1" applyBorder="1" applyAlignment="1">
      <alignment horizontal="distributed" vertical="center" indent="2"/>
    </xf>
    <xf numFmtId="0" fontId="18" fillId="2" borderId="53" xfId="3" applyFont="1" applyFill="1" applyBorder="1" applyAlignment="1">
      <alignment horizontal="left" vertical="center"/>
    </xf>
    <xf numFmtId="0" fontId="18" fillId="2" borderId="54" xfId="3" applyFont="1" applyFill="1" applyBorder="1" applyAlignment="1">
      <alignment horizontal="left" vertical="center"/>
    </xf>
    <xf numFmtId="0" fontId="18" fillId="2" borderId="51" xfId="3" applyFont="1" applyFill="1" applyBorder="1" applyAlignment="1">
      <alignment horizontal="left" vertical="center"/>
    </xf>
    <xf numFmtId="0" fontId="18" fillId="2" borderId="21" xfId="3" applyFont="1" applyFill="1" applyBorder="1" applyAlignment="1">
      <alignment horizontal="left" vertical="center"/>
    </xf>
    <xf numFmtId="0" fontId="18" fillId="2" borderId="0" xfId="3" applyFont="1" applyFill="1" applyAlignment="1">
      <alignment horizontal="left" vertical="center"/>
    </xf>
    <xf numFmtId="0" fontId="18" fillId="2" borderId="42" xfId="3" applyFont="1" applyFill="1" applyBorder="1" applyAlignment="1">
      <alignment horizontal="left" vertical="center"/>
    </xf>
    <xf numFmtId="0" fontId="18" fillId="2" borderId="62" xfId="3" applyFont="1" applyFill="1" applyBorder="1" applyAlignment="1">
      <alignment horizontal="left" vertical="center"/>
    </xf>
    <xf numFmtId="0" fontId="18" fillId="2" borderId="48" xfId="3" applyFont="1" applyFill="1" applyBorder="1" applyAlignment="1">
      <alignment horizontal="left" vertical="center"/>
    </xf>
    <xf numFmtId="0" fontId="18" fillId="2" borderId="47" xfId="3" applyFont="1" applyFill="1" applyBorder="1" applyAlignment="1">
      <alignment horizontal="left" vertical="center"/>
    </xf>
    <xf numFmtId="179" fontId="20" fillId="2" borderId="12" xfId="13" applyNumberFormat="1" applyFont="1" applyFill="1" applyBorder="1" applyAlignment="1">
      <alignment horizontal="right" vertical="center"/>
    </xf>
    <xf numFmtId="179" fontId="20" fillId="2" borderId="14" xfId="13" applyNumberFormat="1" applyFont="1" applyFill="1" applyBorder="1" applyAlignment="1">
      <alignment horizontal="right" vertical="center"/>
    </xf>
    <xf numFmtId="179" fontId="20" fillId="2" borderId="7" xfId="13" applyNumberFormat="1" applyFont="1" applyFill="1" applyBorder="1" applyAlignment="1">
      <alignment horizontal="right" vertical="center"/>
    </xf>
    <xf numFmtId="179" fontId="20" fillId="2" borderId="9" xfId="13" applyNumberFormat="1" applyFont="1" applyFill="1" applyBorder="1" applyAlignment="1">
      <alignment horizontal="right" vertical="center"/>
    </xf>
    <xf numFmtId="179" fontId="20" fillId="2" borderId="85" xfId="13" applyNumberFormat="1" applyFont="1" applyFill="1" applyBorder="1" applyAlignment="1">
      <alignment horizontal="right" vertical="center"/>
    </xf>
    <xf numFmtId="179" fontId="20" fillId="2" borderId="37" xfId="13" applyNumberFormat="1" applyFont="1" applyFill="1" applyBorder="1" applyAlignment="1">
      <alignment horizontal="right" vertical="center"/>
    </xf>
    <xf numFmtId="38" fontId="20" fillId="2" borderId="92" xfId="5" applyNumberFormat="1" applyFont="1" applyFill="1" applyBorder="1" applyAlignment="1">
      <alignment horizontal="right" vertical="center"/>
    </xf>
    <xf numFmtId="38" fontId="20" fillId="2" borderId="34" xfId="5" applyNumberFormat="1" applyFont="1" applyFill="1" applyBorder="1" applyAlignment="1">
      <alignment horizontal="right" vertical="center"/>
    </xf>
    <xf numFmtId="38" fontId="20" fillId="2" borderId="85" xfId="2" applyFont="1" applyFill="1" applyBorder="1" applyAlignment="1">
      <alignment horizontal="right" vertical="center"/>
    </xf>
    <xf numFmtId="38" fontId="20" fillId="2" borderId="37" xfId="2" applyFont="1" applyFill="1" applyBorder="1" applyAlignment="1">
      <alignment horizontal="right" vertical="center"/>
    </xf>
    <xf numFmtId="181" fontId="34" fillId="0" borderId="7" xfId="3" applyNumberFormat="1" applyFont="1" applyBorder="1" applyAlignment="1">
      <alignment horizontal="center" vertical="center"/>
    </xf>
    <xf numFmtId="181" fontId="34" fillId="0" borderId="8" xfId="3" applyNumberFormat="1" applyFont="1" applyBorder="1" applyAlignment="1">
      <alignment horizontal="center" vertical="center"/>
    </xf>
    <xf numFmtId="181" fontId="34" fillId="0" borderId="9" xfId="3" applyNumberFormat="1" applyFont="1" applyBorder="1" applyAlignment="1">
      <alignment horizontal="center" vertical="center"/>
    </xf>
    <xf numFmtId="181" fontId="32" fillId="7" borderId="16" xfId="12" applyNumberFormat="1" applyFont="1" applyFill="1" applyBorder="1" applyAlignment="1">
      <alignment horizontal="center" vertical="center"/>
    </xf>
    <xf numFmtId="181" fontId="32" fillId="7" borderId="15" xfId="12" applyNumberFormat="1" applyFont="1" applyFill="1" applyBorder="1" applyAlignment="1">
      <alignment horizontal="center" vertical="center"/>
    </xf>
    <xf numFmtId="181" fontId="32" fillId="7" borderId="17" xfId="12" applyNumberFormat="1" applyFont="1" applyFill="1" applyBorder="1" applyAlignment="1">
      <alignment horizontal="center" vertical="center"/>
    </xf>
    <xf numFmtId="181" fontId="35" fillId="8" borderId="0" xfId="12" applyNumberFormat="1" applyFont="1" applyFill="1" applyAlignment="1">
      <alignment horizontal="center" vertical="center"/>
    </xf>
    <xf numFmtId="181" fontId="32" fillId="0" borderId="16" xfId="12" applyNumberFormat="1" applyFont="1" applyBorder="1" applyAlignment="1">
      <alignment horizontal="center" vertical="center"/>
    </xf>
    <xf numFmtId="181" fontId="18" fillId="0" borderId="15" xfId="0" applyNumberFormat="1" applyFont="1" applyBorder="1">
      <alignment vertical="center"/>
    </xf>
    <xf numFmtId="181" fontId="18" fillId="0" borderId="17" xfId="0" applyNumberFormat="1" applyFont="1" applyBorder="1">
      <alignment vertical="center"/>
    </xf>
    <xf numFmtId="181" fontId="36" fillId="0" borderId="12" xfId="12" applyNumberFormat="1" applyFont="1" applyBorder="1" applyAlignment="1">
      <alignment horizontal="center" vertical="center" shrinkToFit="1"/>
    </xf>
    <xf numFmtId="181" fontId="36" fillId="0" borderId="13" xfId="12" applyNumberFormat="1" applyFont="1" applyBorder="1" applyAlignment="1">
      <alignment horizontal="center" vertical="center" shrinkToFit="1"/>
    </xf>
    <xf numFmtId="181" fontId="36" fillId="0" borderId="14" xfId="12" applyNumberFormat="1" applyFont="1" applyBorder="1" applyAlignment="1">
      <alignment horizontal="center" vertical="center" shrinkToFit="1"/>
    </xf>
    <xf numFmtId="181" fontId="32" fillId="0" borderId="16" xfId="12" applyNumberFormat="1" applyFont="1" applyBorder="1" applyAlignment="1">
      <alignment horizontal="center" vertical="center" wrapText="1"/>
    </xf>
    <xf numFmtId="181" fontId="32" fillId="0" borderId="15" xfId="12" applyNumberFormat="1" applyFont="1" applyBorder="1" applyAlignment="1">
      <alignment horizontal="center" vertical="center" wrapText="1"/>
    </xf>
    <xf numFmtId="181" fontId="32" fillId="0" borderId="93" xfId="12" applyNumberFormat="1" applyFont="1" applyBorder="1" applyAlignment="1">
      <alignment horizontal="center" vertical="center" wrapText="1"/>
    </xf>
    <xf numFmtId="181" fontId="32" fillId="0" borderId="5" xfId="12" applyNumberFormat="1" applyFont="1" applyBorder="1" applyAlignment="1">
      <alignment horizontal="center" vertical="center" wrapText="1"/>
    </xf>
    <xf numFmtId="181" fontId="32" fillId="0" borderId="0" xfId="12" applyNumberFormat="1" applyFont="1" applyAlignment="1">
      <alignment horizontal="center" vertical="center" wrapText="1"/>
    </xf>
    <xf numFmtId="181" fontId="32" fillId="0" borderId="26" xfId="12" applyNumberFormat="1" applyFont="1" applyBorder="1" applyAlignment="1">
      <alignment horizontal="center" vertical="center" wrapText="1"/>
    </xf>
    <xf numFmtId="181" fontId="32" fillId="0" borderId="100" xfId="12" applyNumberFormat="1" applyFont="1" applyBorder="1" applyAlignment="1">
      <alignment horizontal="left" vertical="center" wrapText="1" indent="1"/>
    </xf>
    <xf numFmtId="181" fontId="32" fillId="0" borderId="15" xfId="12" applyNumberFormat="1" applyFont="1" applyBorder="1" applyAlignment="1">
      <alignment horizontal="left" vertical="center" wrapText="1" indent="1"/>
    </xf>
    <xf numFmtId="181" fontId="32" fillId="0" borderId="17" xfId="12" applyNumberFormat="1" applyFont="1" applyBorder="1" applyAlignment="1">
      <alignment horizontal="left" vertical="center" wrapText="1" indent="1"/>
    </xf>
    <xf numFmtId="181" fontId="32" fillId="10" borderId="16" xfId="12" applyNumberFormat="1" applyFont="1" applyFill="1" applyBorder="1" applyAlignment="1">
      <alignment horizontal="left" vertical="center" wrapText="1" indent="1"/>
    </xf>
    <xf numFmtId="181" fontId="32" fillId="10" borderId="15" xfId="12" applyNumberFormat="1" applyFont="1" applyFill="1" applyBorder="1" applyAlignment="1">
      <alignment horizontal="left" vertical="center" wrapText="1" indent="1"/>
    </xf>
    <xf numFmtId="181" fontId="32" fillId="10" borderId="17" xfId="12" applyNumberFormat="1" applyFont="1" applyFill="1" applyBorder="1" applyAlignment="1">
      <alignment horizontal="left" vertical="center" wrapText="1" indent="1"/>
    </xf>
    <xf numFmtId="181" fontId="32" fillId="0" borderId="97" xfId="12" applyNumberFormat="1" applyFont="1" applyBorder="1" applyAlignment="1">
      <alignment horizontal="center" vertical="center" wrapText="1"/>
    </xf>
    <xf numFmtId="181" fontId="32" fillId="0" borderId="95" xfId="12" applyNumberFormat="1" applyFont="1" applyBorder="1" applyAlignment="1">
      <alignment horizontal="center" vertical="center" wrapText="1"/>
    </xf>
    <xf numFmtId="181" fontId="32" fillId="0" borderId="96" xfId="12" applyNumberFormat="1" applyFont="1" applyBorder="1" applyAlignment="1">
      <alignment horizontal="center" vertical="center" wrapText="1"/>
    </xf>
    <xf numFmtId="181" fontId="12" fillId="0" borderId="5" xfId="12" applyNumberFormat="1" applyFont="1" applyBorder="1" applyAlignment="1">
      <alignment horizontal="center" vertical="center" wrapText="1"/>
    </xf>
    <xf numFmtId="181" fontId="12" fillId="0" borderId="0" xfId="12" applyNumberFormat="1" applyFont="1" applyAlignment="1">
      <alignment horizontal="center" vertical="center" wrapText="1"/>
    </xf>
    <xf numFmtId="181" fontId="12" fillId="0" borderId="26" xfId="12" applyNumberFormat="1" applyFont="1" applyBorder="1" applyAlignment="1">
      <alignment horizontal="center" vertical="center" wrapText="1"/>
    </xf>
    <xf numFmtId="181" fontId="32" fillId="7" borderId="95" xfId="12" applyNumberFormat="1" applyFont="1" applyFill="1" applyBorder="1" applyAlignment="1">
      <alignment horizontal="center" vertical="center" wrapText="1"/>
    </xf>
    <xf numFmtId="181" fontId="32" fillId="7" borderId="96" xfId="12" applyNumberFormat="1" applyFont="1" applyFill="1" applyBorder="1" applyAlignment="1">
      <alignment horizontal="center" vertical="center" wrapText="1"/>
    </xf>
    <xf numFmtId="181" fontId="32" fillId="0" borderId="100" xfId="12" applyNumberFormat="1" applyFont="1" applyBorder="1" applyAlignment="1">
      <alignment horizontal="center" vertical="center" textRotation="255" shrinkToFit="1"/>
    </xf>
    <xf numFmtId="181" fontId="32" fillId="0" borderId="17" xfId="12" applyNumberFormat="1" applyFont="1" applyBorder="1" applyAlignment="1">
      <alignment horizontal="center" vertical="center" textRotation="255" shrinkToFit="1"/>
    </xf>
    <xf numFmtId="181" fontId="32" fillId="0" borderId="25" xfId="12" applyNumberFormat="1" applyFont="1" applyBorder="1" applyAlignment="1">
      <alignment horizontal="center" vertical="center" textRotation="255" shrinkToFit="1"/>
    </xf>
    <xf numFmtId="181" fontId="32" fillId="0" borderId="14" xfId="12" applyNumberFormat="1" applyFont="1" applyBorder="1" applyAlignment="1">
      <alignment horizontal="center" vertical="center" textRotation="255" shrinkToFit="1"/>
    </xf>
    <xf numFmtId="181" fontId="32" fillId="0" borderId="17" xfId="12" applyNumberFormat="1" applyFont="1" applyBorder="1" applyAlignment="1">
      <alignment horizontal="center" vertical="center" wrapText="1"/>
    </xf>
    <xf numFmtId="181" fontId="36" fillId="0" borderId="94" xfId="12" applyNumberFormat="1" applyFont="1" applyBorder="1" applyAlignment="1">
      <alignment horizontal="center" vertical="center" shrinkToFit="1"/>
    </xf>
    <xf numFmtId="181" fontId="36" fillId="0" borderId="25" xfId="2" applyNumberFormat="1" applyFont="1" applyFill="1" applyBorder="1" applyAlignment="1">
      <alignment horizontal="center" vertical="center" shrinkToFit="1"/>
    </xf>
    <xf numFmtId="181" fontId="36" fillId="0" borderId="94" xfId="2" applyNumberFormat="1" applyFont="1" applyFill="1" applyBorder="1" applyAlignment="1">
      <alignment horizontal="center" vertical="center" shrinkToFit="1"/>
    </xf>
    <xf numFmtId="181" fontId="36" fillId="0" borderId="13" xfId="2" applyNumberFormat="1" applyFont="1" applyFill="1" applyBorder="1" applyAlignment="1">
      <alignment horizontal="center" vertical="center" shrinkToFit="1"/>
    </xf>
    <xf numFmtId="38" fontId="36" fillId="0" borderId="12" xfId="2" applyFont="1" applyFill="1" applyBorder="1" applyAlignment="1">
      <alignment horizontal="center" vertical="center" shrinkToFit="1"/>
    </xf>
    <xf numFmtId="38" fontId="36" fillId="0" borderId="13" xfId="2" applyFont="1" applyFill="1" applyBorder="1" applyAlignment="1">
      <alignment horizontal="center" vertical="center" shrinkToFit="1"/>
    </xf>
    <xf numFmtId="38" fontId="36" fillId="0" borderId="94" xfId="2" applyFont="1" applyFill="1" applyBorder="1" applyAlignment="1">
      <alignment horizontal="center" vertical="center" shrinkToFit="1"/>
    </xf>
    <xf numFmtId="38" fontId="36" fillId="0" borderId="25" xfId="2" applyFont="1" applyFill="1" applyBorder="1" applyAlignment="1">
      <alignment horizontal="center" vertical="center" shrinkToFit="1"/>
    </xf>
    <xf numFmtId="38" fontId="36" fillId="0" borderId="14" xfId="2" applyFont="1" applyFill="1" applyBorder="1" applyAlignment="1">
      <alignment horizontal="center" vertical="center" shrinkToFit="1"/>
    </xf>
    <xf numFmtId="181" fontId="36" fillId="0" borderId="25" xfId="12" applyNumberFormat="1" applyFont="1" applyBorder="1" applyAlignment="1">
      <alignment horizontal="center" vertical="center" shrinkToFit="1"/>
    </xf>
    <xf numFmtId="181" fontId="36" fillId="0" borderId="14" xfId="2" applyNumberFormat="1" applyFont="1" applyFill="1" applyBorder="1" applyAlignment="1">
      <alignment horizontal="center" vertical="center" shrinkToFit="1"/>
    </xf>
    <xf numFmtId="181" fontId="32" fillId="0" borderId="15" xfId="12" applyNumberFormat="1" applyFont="1" applyBorder="1" applyAlignment="1">
      <alignment horizontal="center" vertical="center"/>
    </xf>
    <xf numFmtId="181" fontId="32" fillId="0" borderId="17" xfId="12" applyNumberFormat="1" applyFont="1" applyBorder="1" applyAlignment="1">
      <alignment horizontal="center" vertical="center"/>
    </xf>
    <xf numFmtId="181" fontId="32" fillId="0" borderId="16" xfId="12" applyNumberFormat="1" applyFont="1" applyBorder="1" applyAlignment="1">
      <alignment horizontal="center" vertical="center" shrinkToFit="1"/>
    </xf>
    <xf numFmtId="181" fontId="32" fillId="0" borderId="15" xfId="12" applyNumberFormat="1" applyFont="1" applyBorder="1" applyAlignment="1">
      <alignment horizontal="center" vertical="center" shrinkToFit="1"/>
    </xf>
    <xf numFmtId="181" fontId="32" fillId="0" borderId="17" xfId="12" applyNumberFormat="1" applyFont="1" applyBorder="1" applyAlignment="1">
      <alignment horizontal="center" vertical="center" shrinkToFit="1"/>
    </xf>
    <xf numFmtId="181" fontId="32" fillId="10" borderId="16" xfId="12" applyNumberFormat="1" applyFont="1" applyFill="1" applyBorder="1" applyAlignment="1">
      <alignment horizontal="center" vertical="center" wrapText="1"/>
    </xf>
    <xf numFmtId="181" fontId="32" fillId="10" borderId="15" xfId="12" applyNumberFormat="1" applyFont="1" applyFill="1" applyBorder="1" applyAlignment="1">
      <alignment horizontal="center" vertical="center" wrapText="1"/>
    </xf>
    <xf numFmtId="181" fontId="32" fillId="10" borderId="17" xfId="12" applyNumberFormat="1" applyFont="1" applyFill="1" applyBorder="1" applyAlignment="1">
      <alignment horizontal="center" vertical="center" wrapText="1"/>
    </xf>
    <xf numFmtId="181" fontId="32" fillId="0" borderId="97" xfId="12" applyNumberFormat="1" applyFont="1" applyBorder="1" applyAlignment="1">
      <alignment horizontal="center" vertical="center" shrinkToFit="1"/>
    </xf>
    <xf numFmtId="181" fontId="32" fillId="0" borderId="95" xfId="12" applyNumberFormat="1" applyFont="1" applyBorder="1" applyAlignment="1">
      <alignment horizontal="center" vertical="center" shrinkToFit="1"/>
    </xf>
    <xf numFmtId="181" fontId="32" fillId="0" borderId="96" xfId="12" applyNumberFormat="1" applyFont="1" applyBorder="1" applyAlignment="1">
      <alignment horizontal="center" vertical="center" shrinkToFit="1"/>
    </xf>
    <xf numFmtId="181" fontId="32" fillId="7" borderId="97" xfId="12" applyNumberFormat="1" applyFont="1" applyFill="1" applyBorder="1" applyAlignment="1">
      <alignment horizontal="center" vertical="center" shrinkToFit="1"/>
    </xf>
    <xf numFmtId="181" fontId="32" fillId="7" borderId="95" xfId="12" applyNumberFormat="1" applyFont="1" applyFill="1" applyBorder="1" applyAlignment="1">
      <alignment horizontal="center" vertical="center" shrinkToFit="1"/>
    </xf>
    <xf numFmtId="181" fontId="32" fillId="7" borderId="96" xfId="12" applyNumberFormat="1" applyFont="1" applyFill="1" applyBorder="1" applyAlignment="1">
      <alignment horizontal="center" vertical="center" shrinkToFit="1"/>
    </xf>
    <xf numFmtId="181" fontId="32" fillId="0" borderId="98" xfId="12" applyNumberFormat="1" applyFont="1" applyBorder="1" applyAlignment="1">
      <alignment horizontal="center" vertical="center" textRotation="255" shrinkToFit="1"/>
    </xf>
    <xf numFmtId="181" fontId="32" fillId="0" borderId="99" xfId="12" applyNumberFormat="1" applyFont="1" applyBorder="1" applyAlignment="1">
      <alignment horizontal="center" vertical="center" textRotation="255" shrinkToFit="1"/>
    </xf>
    <xf numFmtId="181" fontId="32" fillId="0" borderId="6" xfId="12" applyNumberFormat="1" applyFont="1" applyBorder="1" applyAlignment="1">
      <alignment horizontal="center" vertical="center" wrapText="1"/>
    </xf>
    <xf numFmtId="182" fontId="23" fillId="0" borderId="50" xfId="0" applyNumberFormat="1" applyFont="1" applyBorder="1" applyAlignment="1">
      <alignment horizontal="center" vertical="center" wrapText="1"/>
    </xf>
    <xf numFmtId="182" fontId="23" fillId="0" borderId="4" xfId="0" applyNumberFormat="1" applyFont="1" applyBorder="1" applyAlignment="1">
      <alignment horizontal="center" vertical="center" wrapText="1"/>
    </xf>
    <xf numFmtId="0" fontId="18" fillId="0" borderId="77" xfId="0" applyFont="1" applyBorder="1" applyAlignment="1">
      <alignment horizontal="center" vertical="center" wrapText="1"/>
    </xf>
    <xf numFmtId="0" fontId="18" fillId="0" borderId="43" xfId="0" applyFont="1" applyBorder="1" applyAlignment="1">
      <alignment horizontal="center" vertical="center" wrapText="1"/>
    </xf>
    <xf numFmtId="0" fontId="18" fillId="0" borderId="101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179" fontId="23" fillId="9" borderId="2" xfId="2" applyNumberFormat="1" applyFont="1" applyFill="1" applyBorder="1" applyAlignment="1">
      <alignment horizontal="center" vertical="center"/>
    </xf>
    <xf numFmtId="179" fontId="23" fillId="9" borderId="52" xfId="2" applyNumberFormat="1" applyFont="1" applyFill="1" applyBorder="1" applyAlignment="1">
      <alignment horizontal="center" vertical="center"/>
    </xf>
    <xf numFmtId="179" fontId="23" fillId="9" borderId="3" xfId="2" applyNumberFormat="1" applyFont="1" applyFill="1" applyBorder="1" applyAlignment="1">
      <alignment horizontal="center" vertical="center"/>
    </xf>
    <xf numFmtId="0" fontId="23" fillId="8" borderId="2" xfId="0" applyFont="1" applyFill="1" applyBorder="1" applyAlignment="1">
      <alignment horizontal="center" vertical="center"/>
    </xf>
    <xf numFmtId="0" fontId="23" fillId="8" borderId="52" xfId="0" applyFont="1" applyFill="1" applyBorder="1" applyAlignment="1">
      <alignment horizontal="center" vertical="center"/>
    </xf>
    <xf numFmtId="0" fontId="23" fillId="8" borderId="3" xfId="0" applyFont="1" applyFill="1" applyBorder="1" applyAlignment="1">
      <alignment horizontal="center" vertical="center"/>
    </xf>
    <xf numFmtId="0" fontId="23" fillId="4" borderId="2" xfId="0" applyFont="1" applyFill="1" applyBorder="1" applyAlignment="1">
      <alignment horizontal="center" vertical="center"/>
    </xf>
    <xf numFmtId="0" fontId="23" fillId="4" borderId="52" xfId="0" applyFont="1" applyFill="1" applyBorder="1" applyAlignment="1">
      <alignment horizontal="center" vertical="center"/>
    </xf>
    <xf numFmtId="0" fontId="23" fillId="4" borderId="3" xfId="0" applyFont="1" applyFill="1" applyBorder="1" applyAlignment="1">
      <alignment horizontal="center" vertical="center"/>
    </xf>
    <xf numFmtId="179" fontId="23" fillId="0" borderId="2" xfId="2" applyNumberFormat="1" applyFont="1" applyFill="1" applyBorder="1" applyAlignment="1">
      <alignment horizontal="center" vertical="center"/>
    </xf>
    <xf numFmtId="179" fontId="23" fillId="0" borderId="52" xfId="2" applyNumberFormat="1" applyFont="1" applyFill="1" applyBorder="1" applyAlignment="1">
      <alignment horizontal="center" vertical="center"/>
    </xf>
    <xf numFmtId="179" fontId="23" fillId="0" borderId="3" xfId="2" applyNumberFormat="1" applyFont="1" applyFill="1" applyBorder="1" applyAlignment="1">
      <alignment horizontal="center" vertical="center"/>
    </xf>
    <xf numFmtId="0" fontId="23" fillId="0" borderId="101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18" fillId="0" borderId="51" xfId="0" applyFont="1" applyBorder="1" applyAlignment="1">
      <alignment horizontal="center" vertical="center" wrapText="1"/>
    </xf>
    <xf numFmtId="0" fontId="18" fillId="0" borderId="42" xfId="0" applyFont="1" applyBorder="1" applyAlignment="1">
      <alignment horizontal="center" vertical="center" wrapText="1"/>
    </xf>
    <xf numFmtId="182" fontId="23" fillId="0" borderId="77" xfId="0" applyNumberFormat="1" applyFont="1" applyBorder="1" applyAlignment="1">
      <alignment horizontal="center" vertical="center" shrinkToFit="1"/>
    </xf>
    <xf numFmtId="182" fontId="23" fillId="0" borderId="43" xfId="0" applyNumberFormat="1" applyFont="1" applyBorder="1" applyAlignment="1">
      <alignment horizontal="center" vertical="center" shrinkToFit="1"/>
    </xf>
    <xf numFmtId="182" fontId="23" fillId="0" borderId="76" xfId="0" applyNumberFormat="1" applyFont="1" applyBorder="1" applyAlignment="1">
      <alignment horizontal="center" vertical="center" wrapText="1"/>
    </xf>
    <xf numFmtId="182" fontId="23" fillId="0" borderId="44" xfId="0" applyNumberFormat="1" applyFont="1" applyBorder="1" applyAlignment="1">
      <alignment horizontal="center" vertical="center" wrapText="1"/>
    </xf>
    <xf numFmtId="40" fontId="23" fillId="0" borderId="50" xfId="2" applyNumberFormat="1" applyFont="1" applyFill="1" applyBorder="1" applyAlignment="1">
      <alignment horizontal="center" vertical="center" wrapText="1"/>
    </xf>
    <xf numFmtId="40" fontId="23" fillId="0" borderId="4" xfId="2" applyNumberFormat="1" applyFont="1" applyFill="1" applyBorder="1" applyAlignment="1">
      <alignment horizontal="center" vertical="center" wrapText="1"/>
    </xf>
    <xf numFmtId="40" fontId="32" fillId="0" borderId="50" xfId="2" applyNumberFormat="1" applyFont="1" applyFill="1" applyBorder="1" applyAlignment="1">
      <alignment horizontal="center" vertical="center" wrapText="1"/>
    </xf>
    <xf numFmtId="40" fontId="32" fillId="0" borderId="4" xfId="2" applyNumberFormat="1" applyFont="1" applyFill="1" applyBorder="1" applyAlignment="1">
      <alignment horizontal="center" vertical="center" wrapText="1"/>
    </xf>
    <xf numFmtId="179" fontId="23" fillId="0" borderId="77" xfId="2" applyNumberFormat="1" applyFont="1" applyFill="1" applyBorder="1" applyAlignment="1">
      <alignment horizontal="center" vertical="center" wrapText="1"/>
    </xf>
    <xf numFmtId="179" fontId="23" fillId="0" borderId="43" xfId="2" applyNumberFormat="1" applyFont="1" applyFill="1" applyBorder="1" applyAlignment="1">
      <alignment horizontal="center" vertical="center" wrapText="1"/>
    </xf>
    <xf numFmtId="179" fontId="23" fillId="0" borderId="76" xfId="2" applyNumberFormat="1" applyFont="1" applyFill="1" applyBorder="1" applyAlignment="1">
      <alignment horizontal="center" vertical="center"/>
    </xf>
    <xf numFmtId="179" fontId="23" fillId="0" borderId="44" xfId="2" applyNumberFormat="1" applyFont="1" applyFill="1" applyBorder="1" applyAlignment="1">
      <alignment horizontal="center" vertical="center"/>
    </xf>
    <xf numFmtId="180" fontId="23" fillId="0" borderId="77" xfId="0" applyNumberFormat="1" applyFont="1" applyBorder="1" applyAlignment="1">
      <alignment horizontal="center" vertical="center" wrapText="1"/>
    </xf>
    <xf numFmtId="180" fontId="23" fillId="0" borderId="43" xfId="0" applyNumberFormat="1" applyFont="1" applyBorder="1" applyAlignment="1">
      <alignment horizontal="center" vertical="center" wrapText="1"/>
    </xf>
    <xf numFmtId="0" fontId="23" fillId="0" borderId="51" xfId="0" applyFont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wrapText="1"/>
    </xf>
    <xf numFmtId="180" fontId="23" fillId="0" borderId="50" xfId="0" applyNumberFormat="1" applyFont="1" applyBorder="1" applyAlignment="1">
      <alignment horizontal="center" vertical="center" wrapText="1"/>
    </xf>
    <xf numFmtId="180" fontId="23" fillId="0" borderId="4" xfId="0" applyNumberFormat="1" applyFont="1" applyBorder="1" applyAlignment="1">
      <alignment horizontal="center" vertical="center" wrapText="1"/>
    </xf>
    <xf numFmtId="38" fontId="18" fillId="0" borderId="7" xfId="2" applyFont="1" applyBorder="1" applyAlignment="1">
      <alignment horizontal="center"/>
    </xf>
    <xf numFmtId="38" fontId="18" fillId="0" borderId="9" xfId="2" applyFont="1" applyBorder="1" applyAlignment="1">
      <alignment horizontal="center"/>
    </xf>
    <xf numFmtId="38" fontId="1" fillId="0" borderId="0" xfId="2" applyFont="1" applyAlignment="1">
      <alignment horizontal="center"/>
    </xf>
    <xf numFmtId="38" fontId="18" fillId="0" borderId="8" xfId="2" applyFont="1" applyBorder="1" applyAlignment="1">
      <alignment horizontal="center"/>
    </xf>
    <xf numFmtId="176" fontId="23" fillId="0" borderId="7" xfId="0" applyNumberFormat="1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27" fillId="0" borderId="7" xfId="14" applyFont="1" applyBorder="1" applyAlignment="1">
      <alignment horizontal="distributed" vertical="center" indent="2"/>
    </xf>
    <xf numFmtId="0" fontId="27" fillId="0" borderId="9" xfId="14" applyFont="1" applyBorder="1" applyAlignment="1">
      <alignment horizontal="distributed" vertical="center" indent="2"/>
    </xf>
    <xf numFmtId="176" fontId="18" fillId="0" borderId="19" xfId="14" applyNumberFormat="1" applyFont="1" applyBorder="1" applyAlignment="1">
      <alignment horizontal="center" vertical="center" wrapText="1"/>
    </xf>
    <xf numFmtId="0" fontId="18" fillId="0" borderId="19" xfId="14" applyFont="1" applyBorder="1" applyAlignment="1">
      <alignment horizontal="center" vertical="center"/>
    </xf>
    <xf numFmtId="0" fontId="18" fillId="0" borderId="19" xfId="2" quotePrefix="1" applyNumberFormat="1" applyFont="1" applyFill="1" applyBorder="1" applyAlignment="1">
      <alignment horizontal="center" vertical="center" wrapText="1" shrinkToFit="1"/>
    </xf>
    <xf numFmtId="0" fontId="18" fillId="0" borderId="19" xfId="2" quotePrefix="1" applyNumberFormat="1" applyFont="1" applyFill="1" applyBorder="1" applyAlignment="1">
      <alignment horizontal="center" vertical="center" shrinkToFit="1"/>
    </xf>
    <xf numFmtId="0" fontId="18" fillId="0" borderId="7" xfId="2" quotePrefix="1" applyNumberFormat="1" applyFont="1" applyFill="1" applyBorder="1" applyAlignment="1">
      <alignment horizontal="center" vertical="center" wrapText="1" shrinkToFit="1"/>
    </xf>
    <xf numFmtId="0" fontId="18" fillId="0" borderId="18" xfId="2" applyNumberFormat="1" applyFont="1" applyFill="1" applyBorder="1" applyAlignment="1">
      <alignment horizontal="center" vertical="center" wrapText="1" shrinkToFit="1"/>
    </xf>
    <xf numFmtId="0" fontId="18" fillId="0" borderId="11" xfId="2" applyNumberFormat="1" applyFont="1" applyFill="1" applyBorder="1" applyAlignment="1">
      <alignment horizontal="center" vertical="center" wrapText="1" shrinkToFit="1"/>
    </xf>
    <xf numFmtId="0" fontId="18" fillId="0" borderId="10" xfId="2" applyNumberFormat="1" applyFont="1" applyFill="1" applyBorder="1" applyAlignment="1">
      <alignment horizontal="center" vertical="center" wrapText="1" shrinkToFit="1"/>
    </xf>
    <xf numFmtId="0" fontId="18" fillId="0" borderId="15" xfId="2" applyNumberFormat="1" applyFont="1" applyFill="1" applyBorder="1" applyAlignment="1">
      <alignment horizontal="center" vertical="center" shrinkToFit="1"/>
    </xf>
    <xf numFmtId="0" fontId="18" fillId="0" borderId="0" xfId="2" applyNumberFormat="1" applyFont="1" applyFill="1" applyBorder="1" applyAlignment="1">
      <alignment horizontal="center" vertical="center" shrinkToFit="1"/>
    </xf>
    <xf numFmtId="0" fontId="18" fillId="0" borderId="14" xfId="2" applyNumberFormat="1" applyFont="1" applyFill="1" applyBorder="1" applyAlignment="1">
      <alignment horizontal="center" vertical="center" shrinkToFit="1"/>
    </xf>
    <xf numFmtId="0" fontId="18" fillId="0" borderId="16" xfId="2" quotePrefix="1" applyNumberFormat="1" applyFont="1" applyFill="1" applyBorder="1" applyAlignment="1">
      <alignment horizontal="center" vertical="center" wrapText="1" shrinkToFit="1"/>
    </xf>
    <xf numFmtId="0" fontId="18" fillId="0" borderId="10" xfId="2" quotePrefix="1" applyNumberFormat="1" applyFont="1" applyFill="1" applyBorder="1" applyAlignment="1">
      <alignment horizontal="center" vertical="center" shrinkToFit="1"/>
    </xf>
    <xf numFmtId="0" fontId="18" fillId="0" borderId="18" xfId="2" quotePrefix="1" applyNumberFormat="1" applyFont="1" applyFill="1" applyBorder="1" applyAlignment="1">
      <alignment horizontal="center" vertical="center" wrapText="1" shrinkToFit="1"/>
    </xf>
  </cellXfs>
  <cellStyles count="15">
    <cellStyle name="パーセント" xfId="1" builtinId="5"/>
    <cellStyle name="桁区切り" xfId="2" builtinId="6"/>
    <cellStyle name="標準" xfId="0" builtinId="0"/>
    <cellStyle name="標準_34部門分析（新）" xfId="3" xr:uid="{5C12ACF0-FA70-4CF1-B60A-67A114AB3613}"/>
    <cellStyle name="標準_Book1" xfId="4" xr:uid="{EA3E4EB8-27AD-4616-93D7-FCB88A68C97E}"/>
    <cellStyle name="標準_Sheet1_2" xfId="5" xr:uid="{D4CA90BC-72F4-451E-9E0A-E016D3EACCB6}"/>
    <cellStyle name="標準_VBA版下出力システム（逆行列表・大分類）" xfId="6" xr:uid="{C1423BCE-D4DC-4492-A67A-68F6B7B4DAA7}"/>
    <cellStyle name="標準_VBA版下出力システム（雇用表）" xfId="7" xr:uid="{249D3B67-6C44-4435-B44F-745627113EB9}"/>
    <cellStyle name="標準_VBA版下出力システム（生産者価格表・大分類）" xfId="8" xr:uid="{0842C7D1-1E40-480D-B5B2-349F1A565C36}"/>
    <cellStyle name="標準_VBA版下出力システム（生産者価格表・中分類）" xfId="9" xr:uid="{089354C2-CF6A-45C3-BCD3-E667AA59EE58}"/>
    <cellStyle name="標準_VBA版下出力システム（投入係数表・小分類）" xfId="10" xr:uid="{36952275-CE02-4D4E-ACD4-747A67CD3175}"/>
    <cellStyle name="標準_VBA版下出力システム（投入係数表・大分類）" xfId="11" xr:uid="{F34A910F-408D-4434-A0F2-98254A12E0BD}"/>
    <cellStyle name="標準_雇用者数：総括表17" xfId="14" xr:uid="{C399289E-5E3A-459D-B8EB-D89ACFFE4D06}"/>
    <cellStyle name="標準_図１　生産フロー_34部門分析（新）" xfId="12" xr:uid="{CD53BC08-9320-4254-AED2-704B3CDE839D}"/>
    <cellStyle name="標準_生産誘発額等の算定 (医療・保健)" xfId="13" xr:uid="{07AE6D9B-29EF-43C2-A895-81E78FFCBB4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latin typeface="BIZ UDPゴシック" panose="020B0400000000000000" pitchFamily="50" charset="-128"/>
                <a:ea typeface="BIZ UDPゴシック" panose="020B0400000000000000" pitchFamily="50" charset="-128"/>
              </a:defRPr>
            </a:pPr>
            <a:r>
              <a:rPr lang="ja-JP" sz="1200"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経済波及効果の測定結果</a:t>
            </a:r>
          </a:p>
        </c:rich>
      </c:tx>
      <c:layout>
        <c:manualLayout>
          <c:xMode val="edge"/>
          <c:yMode val="edge"/>
          <c:x val="0.34804803301321441"/>
          <c:y val="3.44831238200488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507367396070247E-2"/>
          <c:y val="0.24890882767473149"/>
          <c:w val="0.81884173862338461"/>
          <c:h val="0.467249904582390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総括表!$B$21</c:f>
              <c:strCache>
                <c:ptCount val="1"/>
                <c:pt idx="0">
                  <c:v>生産誘発額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総括表!$C$21:$G$21</c:f>
              <c:numCache>
                <c:formatCode>#,##0.0;[Red]\-#,##0.0</c:formatCode>
                <c:ptCount val="5"/>
                <c:pt idx="0">
                  <c:v>10</c:v>
                </c:pt>
                <c:pt idx="1">
                  <c:v>4.7557860052933059</c:v>
                </c:pt>
                <c:pt idx="2">
                  <c:v>2.7033552054285446</c:v>
                </c:pt>
                <c:pt idx="4">
                  <c:v>17.45914121072185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11-4A64-BF0E-063700BE2E9E}"/>
            </c:ext>
          </c:extLst>
        </c:ser>
        <c:ser>
          <c:idx val="1"/>
          <c:order val="1"/>
          <c:tx>
            <c:strRef>
              <c:f>総括表!$B$22</c:f>
              <c:strCache>
                <c:ptCount val="1"/>
                <c:pt idx="0">
                  <c:v>うち粗付加価値誘発額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2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総括表!$C$22:$G$22</c:f>
              <c:numCache>
                <c:formatCode>#,##0.0;[Red]\-#,##0.0</c:formatCode>
                <c:ptCount val="5"/>
                <c:pt idx="0">
                  <c:v>4.9527524807849774</c:v>
                </c:pt>
                <c:pt idx="1">
                  <c:v>2.5947558019781307</c:v>
                </c:pt>
                <c:pt idx="2">
                  <c:v>1.7952595128141684</c:v>
                </c:pt>
                <c:pt idx="4">
                  <c:v>9.3427677955772754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11-4A64-BF0E-063700BE2E9E}"/>
            </c:ext>
          </c:extLst>
        </c:ser>
        <c:ser>
          <c:idx val="2"/>
          <c:order val="2"/>
          <c:tx>
            <c:strRef>
              <c:f>総括表!$B$23</c:f>
              <c:strCache>
                <c:ptCount val="1"/>
                <c:pt idx="0">
                  <c:v>うち雇用者所得誘発額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総括表!$C$23:$G$23</c:f>
              <c:numCache>
                <c:formatCode>#,##0.0;[Red]\-#,##0.0</c:formatCode>
                <c:ptCount val="5"/>
                <c:pt idx="0">
                  <c:v>3.1228404542985051</c:v>
                </c:pt>
                <c:pt idx="1">
                  <c:v>1.4399824094700717</c:v>
                </c:pt>
                <c:pt idx="2">
                  <c:v>0.81098718794667979</c:v>
                </c:pt>
                <c:pt idx="4">
                  <c:v>5.3738100517152567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11-4A64-BF0E-063700BE2E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1001632"/>
        <c:axId val="1"/>
      </c:barChart>
      <c:catAx>
        <c:axId val="208100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>
                <a:latin typeface="BIZ UDPゴシック" panose="020B0400000000000000" pitchFamily="50" charset="-128"/>
                <a:ea typeface="BIZ UDPゴシック" panose="020B0400000000000000" pitchFamily="50" charset="-128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000"/>
                </a:pPr>
                <a:r>
                  <a:rPr lang="ja-JP" sz="1000"/>
                  <a:t>〔誘発額〕</a:t>
                </a:r>
              </a:p>
            </c:rich>
          </c:tx>
          <c:layout>
            <c:manualLayout>
              <c:xMode val="edge"/>
              <c:yMode val="edge"/>
              <c:x val="2.6086963118049551E-2"/>
              <c:y val="9.1703273932863649E-2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/>
            </a:pPr>
            <a:endParaRPr lang="ja-JP"/>
          </a:p>
        </c:txPr>
        <c:crossAx val="2081001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4011120719736624"/>
          <c:y val="0.15283878988810609"/>
          <c:w val="0.276812009770455"/>
          <c:h val="0.2794764470230695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0">
              <a:latin typeface="BIZ UDPゴシック" panose="020B0400000000000000" pitchFamily="50" charset="-128"/>
              <a:ea typeface="BIZ UDPゴシック" panose="020B0400000000000000" pitchFamily="50" charset="-128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BIZ UDゴシック" panose="020B0400000000000000" pitchFamily="49" charset="-128"/>
          <a:ea typeface="BIZ UDゴシック" panose="020B0400000000000000" pitchFamily="49" charset="-128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ja-JP" sz="1200"/>
              <a:t>雇用創出効果の測定結果</a:t>
            </a:r>
          </a:p>
        </c:rich>
      </c:tx>
      <c:layout>
        <c:manualLayout>
          <c:xMode val="edge"/>
          <c:yMode val="edge"/>
          <c:x val="0.42924592106237502"/>
          <c:y val="2.76497695852534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339767497923263E-2"/>
          <c:y val="0.18894051730927175"/>
          <c:w val="0.86478120206429665"/>
          <c:h val="0.626729520830755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総括表!$B$24</c:f>
              <c:strCache>
                <c:ptCount val="1"/>
                <c:pt idx="0">
                  <c:v>就業誘発者数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>
                    <a:latin typeface="BIZ UDゴシック" panose="020B0400000000000000" pitchFamily="49" charset="-128"/>
                    <a:ea typeface="BIZ UDゴシック" panose="020B0400000000000000" pitchFamily="49" charset="-128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総括表!$C$24:$G$24</c:f>
              <c:numCache>
                <c:formatCode>#,##0_);[Red]\(#,##0\)</c:formatCode>
                <c:ptCount val="5"/>
                <c:pt idx="0">
                  <c:v>79.341525010283434</c:v>
                </c:pt>
                <c:pt idx="1">
                  <c:v>31.828879003757457</c:v>
                </c:pt>
                <c:pt idx="2">
                  <c:v>20.349407741899682</c:v>
                </c:pt>
                <c:pt idx="4">
                  <c:v>131.51981175594057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03-410A-9897-687C054396C0}"/>
            </c:ext>
          </c:extLst>
        </c:ser>
        <c:ser>
          <c:idx val="1"/>
          <c:order val="1"/>
          <c:tx>
            <c:strRef>
              <c:f>総括表!$B$25</c:f>
              <c:strCache>
                <c:ptCount val="1"/>
                <c:pt idx="0">
                  <c:v>うち雇用誘発者数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総括表!$C$25:$G$25</c:f>
              <c:numCache>
                <c:formatCode>#,##0_);[Red]\(#,##0\)</c:formatCode>
                <c:ptCount val="5"/>
                <c:pt idx="0">
                  <c:v>62.18013717631078</c:v>
                </c:pt>
                <c:pt idx="1">
                  <c:v>28.211102072165264</c:v>
                </c:pt>
                <c:pt idx="2">
                  <c:v>17.947843794115446</c:v>
                </c:pt>
                <c:pt idx="4">
                  <c:v>108.33908304259148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03-410A-9897-687C054396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0736736"/>
        <c:axId val="1"/>
      </c:barChart>
      <c:catAx>
        <c:axId val="207073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000"/>
                </a:pPr>
                <a:r>
                  <a:rPr lang="ja-JP" sz="1000"/>
                  <a:t>〔誘発者数〕</a:t>
                </a:r>
              </a:p>
            </c:rich>
          </c:tx>
          <c:layout>
            <c:manualLayout>
              <c:xMode val="edge"/>
              <c:yMode val="edge"/>
              <c:x val="4.5597544821003963E-2"/>
              <c:y val="4.608294930875576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20707367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4088136318383395"/>
          <c:y val="0.17972398611463888"/>
          <c:w val="0.22798772410501977"/>
          <c:h val="0.184332281045514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0"/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BIZ UDPゴシック" panose="020B0400000000000000" pitchFamily="50" charset="-128"/>
          <a:ea typeface="BIZ UDPゴシック" panose="020B0400000000000000" pitchFamily="50" charset="-128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25</xdr:row>
      <xdr:rowOff>133350</xdr:rowOff>
    </xdr:from>
    <xdr:to>
      <xdr:col>6</xdr:col>
      <xdr:colOff>1066800</xdr:colOff>
      <xdr:row>34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E4EBBBC-2716-47C3-9773-429A075A2A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152400</xdr:colOff>
      <xdr:row>34</xdr:row>
      <xdr:rowOff>19050</xdr:rowOff>
    </xdr:from>
    <xdr:to>
      <xdr:col>6</xdr:col>
      <xdr:colOff>581025</xdr:colOff>
      <xdr:row>42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CB5972-ADBD-4CF6-A369-C1A75AAAED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95250</xdr:colOff>
      <xdr:row>6</xdr:row>
      <xdr:rowOff>28575</xdr:rowOff>
    </xdr:from>
    <xdr:to>
      <xdr:col>11</xdr:col>
      <xdr:colOff>142875</xdr:colOff>
      <xdr:row>9</xdr:row>
      <xdr:rowOff>200025</xdr:rowOff>
    </xdr:to>
    <xdr:sp macro="" textlink="">
      <xdr:nvSpPr>
        <xdr:cNvPr id="2" name="AutoShape 19">
          <a:extLst>
            <a:ext uri="{FF2B5EF4-FFF2-40B4-BE49-F238E27FC236}">
              <a16:creationId xmlns:a16="http://schemas.microsoft.com/office/drawing/2014/main" id="{40E02A99-4FE9-4DC9-AEDE-048E27A374FC}"/>
            </a:ext>
          </a:extLst>
        </xdr:cNvPr>
        <xdr:cNvSpPr>
          <a:spLocks noChangeArrowheads="1"/>
        </xdr:cNvSpPr>
      </xdr:nvSpPr>
      <xdr:spPr bwMode="auto">
        <a:xfrm>
          <a:off x="2019300" y="1314450"/>
          <a:ext cx="247650" cy="800100"/>
        </a:xfrm>
        <a:prstGeom prst="downArrow">
          <a:avLst>
            <a:gd name="adj1" fmla="val 50000"/>
            <a:gd name="adj2" fmla="val 71944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28575</xdr:colOff>
      <xdr:row>13</xdr:row>
      <xdr:rowOff>28575</xdr:rowOff>
    </xdr:from>
    <xdr:to>
      <xdr:col>8</xdr:col>
      <xdr:colOff>76200</xdr:colOff>
      <xdr:row>15</xdr:row>
      <xdr:rowOff>180975</xdr:rowOff>
    </xdr:to>
    <xdr:sp macro="" textlink="">
      <xdr:nvSpPr>
        <xdr:cNvPr id="3" name="AutoShape 21">
          <a:extLst>
            <a:ext uri="{FF2B5EF4-FFF2-40B4-BE49-F238E27FC236}">
              <a16:creationId xmlns:a16="http://schemas.microsoft.com/office/drawing/2014/main" id="{AAE14EA9-189E-44CD-8A91-15A6865C3E9C}"/>
            </a:ext>
          </a:extLst>
        </xdr:cNvPr>
        <xdr:cNvSpPr>
          <a:spLocks noChangeArrowheads="1"/>
        </xdr:cNvSpPr>
      </xdr:nvSpPr>
      <xdr:spPr bwMode="auto">
        <a:xfrm>
          <a:off x="1352550" y="2781300"/>
          <a:ext cx="247650" cy="571500"/>
        </a:xfrm>
        <a:prstGeom prst="downArrow">
          <a:avLst>
            <a:gd name="adj1" fmla="val 50000"/>
            <a:gd name="adj2" fmla="val 57692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28575</xdr:colOff>
      <xdr:row>13</xdr:row>
      <xdr:rowOff>28575</xdr:rowOff>
    </xdr:from>
    <xdr:to>
      <xdr:col>18</xdr:col>
      <xdr:colOff>66675</xdr:colOff>
      <xdr:row>15</xdr:row>
      <xdr:rowOff>180975</xdr:rowOff>
    </xdr:to>
    <xdr:sp macro="" textlink="">
      <xdr:nvSpPr>
        <xdr:cNvPr id="4" name="AutoShape 23">
          <a:extLst>
            <a:ext uri="{FF2B5EF4-FFF2-40B4-BE49-F238E27FC236}">
              <a16:creationId xmlns:a16="http://schemas.microsoft.com/office/drawing/2014/main" id="{8B53F8A5-05A2-4C11-B164-F8D2661FD594}"/>
            </a:ext>
          </a:extLst>
        </xdr:cNvPr>
        <xdr:cNvSpPr>
          <a:spLocks noChangeArrowheads="1"/>
        </xdr:cNvSpPr>
      </xdr:nvSpPr>
      <xdr:spPr bwMode="auto">
        <a:xfrm>
          <a:off x="3352800" y="2781300"/>
          <a:ext cx="238125" cy="571500"/>
        </a:xfrm>
        <a:prstGeom prst="downArrow">
          <a:avLst>
            <a:gd name="adj1" fmla="val 50000"/>
            <a:gd name="adj2" fmla="val 6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171450</xdr:colOff>
      <xdr:row>12</xdr:row>
      <xdr:rowOff>200025</xdr:rowOff>
    </xdr:from>
    <xdr:to>
      <xdr:col>26</xdr:col>
      <xdr:colOff>0</xdr:colOff>
      <xdr:row>16</xdr:row>
      <xdr:rowOff>9525</xdr:rowOff>
    </xdr:to>
    <xdr:sp macro="" textlink="">
      <xdr:nvSpPr>
        <xdr:cNvPr id="5" name="AutoShape 24">
          <a:extLst>
            <a:ext uri="{FF2B5EF4-FFF2-40B4-BE49-F238E27FC236}">
              <a16:creationId xmlns:a16="http://schemas.microsoft.com/office/drawing/2014/main" id="{8829D494-2FC7-4B17-8D77-E6D4ECB1A894}"/>
            </a:ext>
          </a:extLst>
        </xdr:cNvPr>
        <xdr:cNvSpPr>
          <a:spLocks noChangeArrowheads="1"/>
        </xdr:cNvSpPr>
      </xdr:nvSpPr>
      <xdr:spPr bwMode="auto">
        <a:xfrm>
          <a:off x="4895850" y="2743200"/>
          <a:ext cx="228600" cy="647700"/>
        </a:xfrm>
        <a:prstGeom prst="downArrow">
          <a:avLst>
            <a:gd name="adj1" fmla="val 41667"/>
            <a:gd name="adj2" fmla="val 56011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19050</xdr:colOff>
      <xdr:row>19</xdr:row>
      <xdr:rowOff>85725</xdr:rowOff>
    </xdr:from>
    <xdr:to>
      <xdr:col>9</xdr:col>
      <xdr:colOff>38100</xdr:colOff>
      <xdr:row>21</xdr:row>
      <xdr:rowOff>180975</xdr:rowOff>
    </xdr:to>
    <xdr:sp macro="" textlink="">
      <xdr:nvSpPr>
        <xdr:cNvPr id="6" name="AutoShape 25">
          <a:extLst>
            <a:ext uri="{FF2B5EF4-FFF2-40B4-BE49-F238E27FC236}">
              <a16:creationId xmlns:a16="http://schemas.microsoft.com/office/drawing/2014/main" id="{5A6A05E7-A282-451F-99C0-4D684146C191}"/>
            </a:ext>
          </a:extLst>
        </xdr:cNvPr>
        <xdr:cNvSpPr>
          <a:spLocks noChangeArrowheads="1"/>
        </xdr:cNvSpPr>
      </xdr:nvSpPr>
      <xdr:spPr bwMode="auto">
        <a:xfrm>
          <a:off x="1543050" y="4000500"/>
          <a:ext cx="219075" cy="514350"/>
        </a:xfrm>
        <a:prstGeom prst="downArrow">
          <a:avLst>
            <a:gd name="adj1" fmla="val 50000"/>
            <a:gd name="adj2" fmla="val 5869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142875</xdr:colOff>
      <xdr:row>19</xdr:row>
      <xdr:rowOff>38100</xdr:rowOff>
    </xdr:from>
    <xdr:to>
      <xdr:col>21</xdr:col>
      <xdr:colOff>161925</xdr:colOff>
      <xdr:row>21</xdr:row>
      <xdr:rowOff>133350</xdr:rowOff>
    </xdr:to>
    <xdr:sp macro="" textlink="">
      <xdr:nvSpPr>
        <xdr:cNvPr id="7" name="AutoShape 26">
          <a:extLst>
            <a:ext uri="{FF2B5EF4-FFF2-40B4-BE49-F238E27FC236}">
              <a16:creationId xmlns:a16="http://schemas.microsoft.com/office/drawing/2014/main" id="{681E7922-B099-46F2-A462-580010C11E7A}"/>
            </a:ext>
          </a:extLst>
        </xdr:cNvPr>
        <xdr:cNvSpPr>
          <a:spLocks noChangeArrowheads="1"/>
        </xdr:cNvSpPr>
      </xdr:nvSpPr>
      <xdr:spPr bwMode="auto">
        <a:xfrm>
          <a:off x="4067175" y="3952875"/>
          <a:ext cx="219075" cy="514350"/>
        </a:xfrm>
        <a:prstGeom prst="downArrow">
          <a:avLst>
            <a:gd name="adj1" fmla="val 50000"/>
            <a:gd name="adj2" fmla="val 5869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114300</xdr:colOff>
      <xdr:row>6</xdr:row>
      <xdr:rowOff>9525</xdr:rowOff>
    </xdr:from>
    <xdr:to>
      <xdr:col>2</xdr:col>
      <xdr:colOff>161925</xdr:colOff>
      <xdr:row>9</xdr:row>
      <xdr:rowOff>152400</xdr:rowOff>
    </xdr:to>
    <xdr:sp macro="" textlink="">
      <xdr:nvSpPr>
        <xdr:cNvPr id="8" name="AutoShape 27">
          <a:extLst>
            <a:ext uri="{FF2B5EF4-FFF2-40B4-BE49-F238E27FC236}">
              <a16:creationId xmlns:a16="http://schemas.microsoft.com/office/drawing/2014/main" id="{0E68BE6B-8581-4332-A174-F40FFC225497}"/>
            </a:ext>
          </a:extLst>
        </xdr:cNvPr>
        <xdr:cNvSpPr>
          <a:spLocks noChangeArrowheads="1"/>
        </xdr:cNvSpPr>
      </xdr:nvSpPr>
      <xdr:spPr bwMode="auto">
        <a:xfrm>
          <a:off x="238125" y="1295400"/>
          <a:ext cx="247650" cy="771525"/>
        </a:xfrm>
        <a:prstGeom prst="downArrow">
          <a:avLst>
            <a:gd name="adj1" fmla="val 50000"/>
            <a:gd name="adj2" fmla="val 9191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38100</xdr:colOff>
      <xdr:row>6</xdr:row>
      <xdr:rowOff>57150</xdr:rowOff>
    </xdr:from>
    <xdr:to>
      <xdr:col>21</xdr:col>
      <xdr:colOff>85725</xdr:colOff>
      <xdr:row>10</xdr:row>
      <xdr:rowOff>9525</xdr:rowOff>
    </xdr:to>
    <xdr:sp macro="" textlink="">
      <xdr:nvSpPr>
        <xdr:cNvPr id="9" name="AutoShape 28">
          <a:extLst>
            <a:ext uri="{FF2B5EF4-FFF2-40B4-BE49-F238E27FC236}">
              <a16:creationId xmlns:a16="http://schemas.microsoft.com/office/drawing/2014/main" id="{482A19EA-16F5-4081-80AB-8BFA7631EC9B}"/>
            </a:ext>
          </a:extLst>
        </xdr:cNvPr>
        <xdr:cNvSpPr>
          <a:spLocks noChangeArrowheads="1"/>
        </xdr:cNvSpPr>
      </xdr:nvSpPr>
      <xdr:spPr bwMode="auto">
        <a:xfrm>
          <a:off x="3962400" y="1343025"/>
          <a:ext cx="247650" cy="790575"/>
        </a:xfrm>
        <a:prstGeom prst="downArrow">
          <a:avLst>
            <a:gd name="adj1" fmla="val 50000"/>
            <a:gd name="adj2" fmla="val 82512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38100</xdr:colOff>
      <xdr:row>24</xdr:row>
      <xdr:rowOff>28575</xdr:rowOff>
    </xdr:from>
    <xdr:to>
      <xdr:col>9</xdr:col>
      <xdr:colOff>57150</xdr:colOff>
      <xdr:row>27</xdr:row>
      <xdr:rowOff>0</xdr:rowOff>
    </xdr:to>
    <xdr:sp macro="" textlink="">
      <xdr:nvSpPr>
        <xdr:cNvPr id="10" name="AutoShape 30">
          <a:extLst>
            <a:ext uri="{FF2B5EF4-FFF2-40B4-BE49-F238E27FC236}">
              <a16:creationId xmlns:a16="http://schemas.microsoft.com/office/drawing/2014/main" id="{3998948C-EDD7-4697-8CCC-316154A0666B}"/>
            </a:ext>
          </a:extLst>
        </xdr:cNvPr>
        <xdr:cNvSpPr>
          <a:spLocks noChangeArrowheads="1"/>
        </xdr:cNvSpPr>
      </xdr:nvSpPr>
      <xdr:spPr bwMode="auto">
        <a:xfrm>
          <a:off x="1562100" y="49911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38100</xdr:colOff>
      <xdr:row>29</xdr:row>
      <xdr:rowOff>28575</xdr:rowOff>
    </xdr:from>
    <xdr:to>
      <xdr:col>4</xdr:col>
      <xdr:colOff>57150</xdr:colOff>
      <xdr:row>32</xdr:row>
      <xdr:rowOff>0</xdr:rowOff>
    </xdr:to>
    <xdr:sp macro="" textlink="">
      <xdr:nvSpPr>
        <xdr:cNvPr id="11" name="AutoShape 31">
          <a:extLst>
            <a:ext uri="{FF2B5EF4-FFF2-40B4-BE49-F238E27FC236}">
              <a16:creationId xmlns:a16="http://schemas.microsoft.com/office/drawing/2014/main" id="{01CDE3DC-4A03-4024-B194-5D9B852D7ABF}"/>
            </a:ext>
          </a:extLst>
        </xdr:cNvPr>
        <xdr:cNvSpPr>
          <a:spLocks noChangeArrowheads="1"/>
        </xdr:cNvSpPr>
      </xdr:nvSpPr>
      <xdr:spPr bwMode="auto">
        <a:xfrm>
          <a:off x="561975" y="603885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28575</xdr:colOff>
      <xdr:row>35</xdr:row>
      <xdr:rowOff>19050</xdr:rowOff>
    </xdr:from>
    <xdr:to>
      <xdr:col>27</xdr:col>
      <xdr:colOff>47625</xdr:colOff>
      <xdr:row>37</xdr:row>
      <xdr:rowOff>200025</xdr:rowOff>
    </xdr:to>
    <xdr:sp macro="" textlink="">
      <xdr:nvSpPr>
        <xdr:cNvPr id="12" name="AutoShape 34">
          <a:extLst>
            <a:ext uri="{FF2B5EF4-FFF2-40B4-BE49-F238E27FC236}">
              <a16:creationId xmlns:a16="http://schemas.microsoft.com/office/drawing/2014/main" id="{EB8D3C27-8CA9-45DC-A2A7-E56CBDBBDABE}"/>
            </a:ext>
          </a:extLst>
        </xdr:cNvPr>
        <xdr:cNvSpPr>
          <a:spLocks noChangeArrowheads="1"/>
        </xdr:cNvSpPr>
      </xdr:nvSpPr>
      <xdr:spPr bwMode="auto">
        <a:xfrm>
          <a:off x="5153025" y="7286625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38100</xdr:colOff>
      <xdr:row>40</xdr:row>
      <xdr:rowOff>28575</xdr:rowOff>
    </xdr:from>
    <xdr:to>
      <xdr:col>3</xdr:col>
      <xdr:colOff>57150</xdr:colOff>
      <xdr:row>43</xdr:row>
      <xdr:rowOff>0</xdr:rowOff>
    </xdr:to>
    <xdr:sp macro="" textlink="">
      <xdr:nvSpPr>
        <xdr:cNvPr id="13" name="AutoShape 35">
          <a:extLst>
            <a:ext uri="{FF2B5EF4-FFF2-40B4-BE49-F238E27FC236}">
              <a16:creationId xmlns:a16="http://schemas.microsoft.com/office/drawing/2014/main" id="{7BC528E7-45F1-41BD-B02B-FE55E6958BC0}"/>
            </a:ext>
          </a:extLst>
        </xdr:cNvPr>
        <xdr:cNvSpPr>
          <a:spLocks noChangeArrowheads="1"/>
        </xdr:cNvSpPr>
      </xdr:nvSpPr>
      <xdr:spPr bwMode="auto">
        <a:xfrm>
          <a:off x="361950" y="83439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38100</xdr:colOff>
      <xdr:row>40</xdr:row>
      <xdr:rowOff>28575</xdr:rowOff>
    </xdr:from>
    <xdr:to>
      <xdr:col>11</xdr:col>
      <xdr:colOff>57150</xdr:colOff>
      <xdr:row>43</xdr:row>
      <xdr:rowOff>0</xdr:rowOff>
    </xdr:to>
    <xdr:sp macro="" textlink="">
      <xdr:nvSpPr>
        <xdr:cNvPr id="14" name="AutoShape 36">
          <a:extLst>
            <a:ext uri="{FF2B5EF4-FFF2-40B4-BE49-F238E27FC236}">
              <a16:creationId xmlns:a16="http://schemas.microsoft.com/office/drawing/2014/main" id="{E6602F2F-8C32-410F-8B22-D036331500E6}"/>
            </a:ext>
          </a:extLst>
        </xdr:cNvPr>
        <xdr:cNvSpPr>
          <a:spLocks noChangeArrowheads="1"/>
        </xdr:cNvSpPr>
      </xdr:nvSpPr>
      <xdr:spPr bwMode="auto">
        <a:xfrm>
          <a:off x="1962150" y="83439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25</xdr:col>
      <xdr:colOff>180975</xdr:colOff>
      <xdr:row>24</xdr:row>
      <xdr:rowOff>85725</xdr:rowOff>
    </xdr:from>
    <xdr:to>
      <xdr:col>27</xdr:col>
      <xdr:colOff>0</xdr:colOff>
      <xdr:row>26</xdr:row>
      <xdr:rowOff>180975</xdr:rowOff>
    </xdr:to>
    <xdr:sp macro="" textlink="">
      <xdr:nvSpPr>
        <xdr:cNvPr id="15" name="AutoShape 37">
          <a:extLst>
            <a:ext uri="{FF2B5EF4-FFF2-40B4-BE49-F238E27FC236}">
              <a16:creationId xmlns:a16="http://schemas.microsoft.com/office/drawing/2014/main" id="{B0D7CB42-9271-483C-B9F9-629BD04E48BF}"/>
            </a:ext>
          </a:extLst>
        </xdr:cNvPr>
        <xdr:cNvSpPr>
          <a:spLocks noChangeArrowheads="1"/>
        </xdr:cNvSpPr>
      </xdr:nvSpPr>
      <xdr:spPr bwMode="auto">
        <a:xfrm>
          <a:off x="5105400" y="5048250"/>
          <a:ext cx="219075" cy="514350"/>
        </a:xfrm>
        <a:prstGeom prst="downArrow">
          <a:avLst>
            <a:gd name="adj1" fmla="val 50000"/>
            <a:gd name="adj2" fmla="val 5869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25</xdr:col>
      <xdr:colOff>180975</xdr:colOff>
      <xdr:row>29</xdr:row>
      <xdr:rowOff>85725</xdr:rowOff>
    </xdr:from>
    <xdr:to>
      <xdr:col>27</xdr:col>
      <xdr:colOff>0</xdr:colOff>
      <xdr:row>31</xdr:row>
      <xdr:rowOff>180975</xdr:rowOff>
    </xdr:to>
    <xdr:sp macro="" textlink="">
      <xdr:nvSpPr>
        <xdr:cNvPr id="16" name="AutoShape 38">
          <a:extLst>
            <a:ext uri="{FF2B5EF4-FFF2-40B4-BE49-F238E27FC236}">
              <a16:creationId xmlns:a16="http://schemas.microsoft.com/office/drawing/2014/main" id="{A6A066B6-AD60-4C6A-BA77-DF35D7DE0834}"/>
            </a:ext>
          </a:extLst>
        </xdr:cNvPr>
        <xdr:cNvSpPr>
          <a:spLocks noChangeArrowheads="1"/>
        </xdr:cNvSpPr>
      </xdr:nvSpPr>
      <xdr:spPr bwMode="auto">
        <a:xfrm>
          <a:off x="5105400" y="6096000"/>
          <a:ext cx="219075" cy="514350"/>
        </a:xfrm>
        <a:prstGeom prst="downArrow">
          <a:avLst>
            <a:gd name="adj1" fmla="val 50000"/>
            <a:gd name="adj2" fmla="val 5869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13</xdr:col>
      <xdr:colOff>38100</xdr:colOff>
      <xdr:row>38</xdr:row>
      <xdr:rowOff>47625</xdr:rowOff>
    </xdr:from>
    <xdr:to>
      <xdr:col>21</xdr:col>
      <xdr:colOff>114300</xdr:colOff>
      <xdr:row>39</xdr:row>
      <xdr:rowOff>28575</xdr:rowOff>
    </xdr:to>
    <xdr:sp macro="" textlink="">
      <xdr:nvSpPr>
        <xdr:cNvPr id="17" name="AutoShape 39">
          <a:extLst>
            <a:ext uri="{FF2B5EF4-FFF2-40B4-BE49-F238E27FC236}">
              <a16:creationId xmlns:a16="http://schemas.microsoft.com/office/drawing/2014/main" id="{53F75ED9-DC6D-4E66-B6FF-57AB01834CE2}"/>
            </a:ext>
          </a:extLst>
        </xdr:cNvPr>
        <xdr:cNvSpPr>
          <a:spLocks noChangeArrowheads="1"/>
        </xdr:cNvSpPr>
      </xdr:nvSpPr>
      <xdr:spPr bwMode="auto">
        <a:xfrm>
          <a:off x="2562225" y="7943850"/>
          <a:ext cx="1676400" cy="190500"/>
        </a:xfrm>
        <a:prstGeom prst="leftArrow">
          <a:avLst>
            <a:gd name="adj1" fmla="val 50000"/>
            <a:gd name="adj2" fmla="val 22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38100</xdr:colOff>
      <xdr:row>29</xdr:row>
      <xdr:rowOff>28575</xdr:rowOff>
    </xdr:from>
    <xdr:to>
      <xdr:col>4</xdr:col>
      <xdr:colOff>57150</xdr:colOff>
      <xdr:row>32</xdr:row>
      <xdr:rowOff>0</xdr:rowOff>
    </xdr:to>
    <xdr:sp macro="" textlink="">
      <xdr:nvSpPr>
        <xdr:cNvPr id="18" name="AutoShape 47">
          <a:extLst>
            <a:ext uri="{FF2B5EF4-FFF2-40B4-BE49-F238E27FC236}">
              <a16:creationId xmlns:a16="http://schemas.microsoft.com/office/drawing/2014/main" id="{A4783D6D-EB25-40B7-80BD-4A0998163C6A}"/>
            </a:ext>
          </a:extLst>
        </xdr:cNvPr>
        <xdr:cNvSpPr>
          <a:spLocks noChangeArrowheads="1"/>
        </xdr:cNvSpPr>
      </xdr:nvSpPr>
      <xdr:spPr bwMode="auto">
        <a:xfrm>
          <a:off x="561975" y="603885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11</xdr:col>
      <xdr:colOff>38100</xdr:colOff>
      <xdr:row>29</xdr:row>
      <xdr:rowOff>28575</xdr:rowOff>
    </xdr:from>
    <xdr:to>
      <xdr:col>12</xdr:col>
      <xdr:colOff>57150</xdr:colOff>
      <xdr:row>32</xdr:row>
      <xdr:rowOff>0</xdr:rowOff>
    </xdr:to>
    <xdr:sp macro="" textlink="">
      <xdr:nvSpPr>
        <xdr:cNvPr id="19" name="AutoShape 49">
          <a:extLst>
            <a:ext uri="{FF2B5EF4-FFF2-40B4-BE49-F238E27FC236}">
              <a16:creationId xmlns:a16="http://schemas.microsoft.com/office/drawing/2014/main" id="{747D7EF5-2D24-4411-9922-D3148AB9AA29}"/>
            </a:ext>
          </a:extLst>
        </xdr:cNvPr>
        <xdr:cNvSpPr>
          <a:spLocks noChangeArrowheads="1"/>
        </xdr:cNvSpPr>
      </xdr:nvSpPr>
      <xdr:spPr bwMode="auto">
        <a:xfrm>
          <a:off x="2162175" y="603885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38100</xdr:colOff>
      <xdr:row>40</xdr:row>
      <xdr:rowOff>28575</xdr:rowOff>
    </xdr:from>
    <xdr:to>
      <xdr:col>3</xdr:col>
      <xdr:colOff>57150</xdr:colOff>
      <xdr:row>43</xdr:row>
      <xdr:rowOff>0</xdr:rowOff>
    </xdr:to>
    <xdr:sp macro="" textlink="">
      <xdr:nvSpPr>
        <xdr:cNvPr id="20" name="AutoShape 51">
          <a:extLst>
            <a:ext uri="{FF2B5EF4-FFF2-40B4-BE49-F238E27FC236}">
              <a16:creationId xmlns:a16="http://schemas.microsoft.com/office/drawing/2014/main" id="{11D67A74-8AEC-4ED4-9020-54FFD760AF8D}"/>
            </a:ext>
          </a:extLst>
        </xdr:cNvPr>
        <xdr:cNvSpPr>
          <a:spLocks noChangeArrowheads="1"/>
        </xdr:cNvSpPr>
      </xdr:nvSpPr>
      <xdr:spPr bwMode="auto">
        <a:xfrm>
          <a:off x="361950" y="83439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95250</xdr:colOff>
      <xdr:row>35</xdr:row>
      <xdr:rowOff>9525</xdr:rowOff>
    </xdr:from>
    <xdr:to>
      <xdr:col>6</xdr:col>
      <xdr:colOff>95250</xdr:colOff>
      <xdr:row>36</xdr:row>
      <xdr:rowOff>28575</xdr:rowOff>
    </xdr:to>
    <xdr:cxnSp macro="">
      <xdr:nvCxnSpPr>
        <xdr:cNvPr id="21" name="AutoShape 54">
          <a:extLst>
            <a:ext uri="{FF2B5EF4-FFF2-40B4-BE49-F238E27FC236}">
              <a16:creationId xmlns:a16="http://schemas.microsoft.com/office/drawing/2014/main" id="{A108E345-D126-4F95-A7A0-23F9C431C292}"/>
            </a:ext>
          </a:extLst>
        </xdr:cNvPr>
        <xdr:cNvCxnSpPr>
          <a:cxnSpLocks noChangeShapeType="1"/>
        </xdr:cNvCxnSpPr>
      </xdr:nvCxnSpPr>
      <xdr:spPr bwMode="auto">
        <a:xfrm rot="5400000">
          <a:off x="1104900" y="7391400"/>
          <a:ext cx="228600" cy="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6</xdr:col>
      <xdr:colOff>104775</xdr:colOff>
      <xdr:row>36</xdr:row>
      <xdr:rowOff>38100</xdr:rowOff>
    </xdr:from>
    <xdr:to>
      <xdr:col>20</xdr:col>
      <xdr:colOff>19050</xdr:colOff>
      <xdr:row>36</xdr:row>
      <xdr:rowOff>38100</xdr:rowOff>
    </xdr:to>
    <xdr:sp macro="" textlink="">
      <xdr:nvSpPr>
        <xdr:cNvPr id="22" name="Line 55">
          <a:extLst>
            <a:ext uri="{FF2B5EF4-FFF2-40B4-BE49-F238E27FC236}">
              <a16:creationId xmlns:a16="http://schemas.microsoft.com/office/drawing/2014/main" id="{A0809DF3-CC8C-4EDB-91F6-ECDEF56528D5}"/>
            </a:ext>
          </a:extLst>
        </xdr:cNvPr>
        <xdr:cNvSpPr>
          <a:spLocks noChangeShapeType="1"/>
        </xdr:cNvSpPr>
      </xdr:nvSpPr>
      <xdr:spPr bwMode="auto">
        <a:xfrm>
          <a:off x="1228725" y="7515225"/>
          <a:ext cx="27146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9525</xdr:colOff>
      <xdr:row>23</xdr:row>
      <xdr:rowOff>9525</xdr:rowOff>
    </xdr:from>
    <xdr:to>
      <xdr:col>20</xdr:col>
      <xdr:colOff>9525</xdr:colOff>
      <xdr:row>36</xdr:row>
      <xdr:rowOff>47625</xdr:rowOff>
    </xdr:to>
    <xdr:sp macro="" textlink="">
      <xdr:nvSpPr>
        <xdr:cNvPr id="23" name="Line 56">
          <a:extLst>
            <a:ext uri="{FF2B5EF4-FFF2-40B4-BE49-F238E27FC236}">
              <a16:creationId xmlns:a16="http://schemas.microsoft.com/office/drawing/2014/main" id="{ADD5D112-F08A-4583-9EAF-0F53A4B66C51}"/>
            </a:ext>
          </a:extLst>
        </xdr:cNvPr>
        <xdr:cNvSpPr>
          <a:spLocks noChangeShapeType="1"/>
        </xdr:cNvSpPr>
      </xdr:nvSpPr>
      <xdr:spPr bwMode="auto">
        <a:xfrm flipV="1">
          <a:off x="3933825" y="4762500"/>
          <a:ext cx="0" cy="2762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23</xdr:row>
      <xdr:rowOff>0</xdr:rowOff>
    </xdr:from>
    <xdr:to>
      <xdr:col>20</xdr:col>
      <xdr:colOff>190500</xdr:colOff>
      <xdr:row>23</xdr:row>
      <xdr:rowOff>9525</xdr:rowOff>
    </xdr:to>
    <xdr:sp macro="" textlink="">
      <xdr:nvSpPr>
        <xdr:cNvPr id="24" name="Line 57">
          <a:extLst>
            <a:ext uri="{FF2B5EF4-FFF2-40B4-BE49-F238E27FC236}">
              <a16:creationId xmlns:a16="http://schemas.microsoft.com/office/drawing/2014/main" id="{E2AE2044-990E-43C9-A56C-0168DA98B4DF}"/>
            </a:ext>
          </a:extLst>
        </xdr:cNvPr>
        <xdr:cNvSpPr>
          <a:spLocks noChangeShapeType="1"/>
        </xdr:cNvSpPr>
      </xdr:nvSpPr>
      <xdr:spPr bwMode="auto">
        <a:xfrm flipV="1">
          <a:off x="3924300" y="4752975"/>
          <a:ext cx="19050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142875</xdr:colOff>
      <xdr:row>6</xdr:row>
      <xdr:rowOff>47625</xdr:rowOff>
    </xdr:from>
    <xdr:to>
      <xdr:col>27</xdr:col>
      <xdr:colOff>190500</xdr:colOff>
      <xdr:row>10</xdr:row>
      <xdr:rowOff>9525</xdr:rowOff>
    </xdr:to>
    <xdr:sp macro="" textlink="">
      <xdr:nvSpPr>
        <xdr:cNvPr id="25" name="AutoShape 58">
          <a:extLst>
            <a:ext uri="{FF2B5EF4-FFF2-40B4-BE49-F238E27FC236}">
              <a16:creationId xmlns:a16="http://schemas.microsoft.com/office/drawing/2014/main" id="{895DE1E6-260D-4EB3-ACB5-EC53A87E1FB3}"/>
            </a:ext>
          </a:extLst>
        </xdr:cNvPr>
        <xdr:cNvSpPr>
          <a:spLocks noChangeArrowheads="1"/>
        </xdr:cNvSpPr>
      </xdr:nvSpPr>
      <xdr:spPr bwMode="auto">
        <a:xfrm>
          <a:off x="5267325" y="1333500"/>
          <a:ext cx="247650" cy="800100"/>
        </a:xfrm>
        <a:prstGeom prst="downArrow">
          <a:avLst>
            <a:gd name="adj1" fmla="val 50000"/>
            <a:gd name="adj2" fmla="val 86154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4818E-084C-43B8-BEA1-744D1E8AC20A}">
  <sheetPr codeName="Sheet1">
    <tabColor rgb="FFFFFF00"/>
  </sheetPr>
  <dimension ref="A1:N123"/>
  <sheetViews>
    <sheetView showGridLines="0" tabSelected="1" zoomScaleNormal="100" zoomScaleSheetLayoutView="100" workbookViewId="0"/>
  </sheetViews>
  <sheetFormatPr defaultRowHeight="13.5"/>
  <cols>
    <col min="1" max="1" width="4.25" customWidth="1"/>
    <col min="2" max="2" width="2.625" customWidth="1"/>
    <col min="3" max="3" width="2.625" style="7" customWidth="1"/>
    <col min="4" max="4" width="2.625" style="2" customWidth="1"/>
    <col min="5" max="8" width="2.625" customWidth="1"/>
    <col min="9" max="9" width="19.625" customWidth="1"/>
    <col min="10" max="10" width="18.875" customWidth="1"/>
    <col min="11" max="11" width="13.75" bestFit="1" customWidth="1"/>
    <col min="13" max="13" width="10.375" customWidth="1"/>
  </cols>
  <sheetData>
    <row r="1" spans="1:14" ht="16.5">
      <c r="A1" s="391" t="s">
        <v>81</v>
      </c>
      <c r="B1" s="84"/>
      <c r="C1" s="392"/>
      <c r="D1" s="393"/>
      <c r="E1" s="84"/>
      <c r="F1" s="84"/>
      <c r="G1" s="84"/>
      <c r="H1" s="84"/>
      <c r="I1" s="84"/>
      <c r="J1" s="84"/>
      <c r="K1" s="84"/>
      <c r="L1" s="84"/>
      <c r="M1" s="84"/>
      <c r="N1" s="84"/>
    </row>
    <row r="2" spans="1:14" ht="16.5">
      <c r="A2" s="391"/>
      <c r="B2" s="84" t="s">
        <v>144</v>
      </c>
      <c r="C2" s="392"/>
      <c r="D2" s="393"/>
      <c r="E2" s="84"/>
      <c r="F2" s="84"/>
      <c r="G2" s="84"/>
      <c r="H2" s="84"/>
      <c r="I2" s="84"/>
      <c r="J2" s="84"/>
      <c r="K2" s="84"/>
      <c r="L2" s="84"/>
      <c r="M2" s="84"/>
      <c r="N2" s="84"/>
    </row>
    <row r="3" spans="1:14" ht="16.5">
      <c r="A3" s="391"/>
      <c r="B3" s="84" t="s">
        <v>156</v>
      </c>
      <c r="C3" s="392"/>
      <c r="D3" s="393"/>
      <c r="E3" s="84"/>
      <c r="F3" s="84"/>
      <c r="G3" s="84"/>
      <c r="H3" s="84"/>
      <c r="I3" s="84"/>
      <c r="J3" s="84"/>
      <c r="K3" s="84"/>
      <c r="L3" s="84"/>
      <c r="M3" s="84"/>
      <c r="N3" s="84"/>
    </row>
    <row r="4" spans="1:14" ht="17.25" thickBot="1">
      <c r="A4" s="391"/>
      <c r="B4" s="394" t="s">
        <v>108</v>
      </c>
      <c r="C4" s="392"/>
      <c r="D4" s="393"/>
      <c r="E4" s="84"/>
      <c r="F4" s="84"/>
      <c r="G4" s="84"/>
      <c r="H4" s="84"/>
      <c r="I4" s="84"/>
      <c r="J4" s="84"/>
      <c r="K4" s="84"/>
      <c r="L4" s="84"/>
      <c r="M4" s="84"/>
      <c r="N4" s="84"/>
    </row>
    <row r="5" spans="1:14" ht="14.25" thickTop="1">
      <c r="A5" s="84"/>
      <c r="B5" s="491" t="s">
        <v>229</v>
      </c>
      <c r="C5" s="492"/>
      <c r="D5" s="492"/>
      <c r="E5" s="492"/>
      <c r="F5" s="492"/>
      <c r="G5" s="492"/>
      <c r="H5" s="492"/>
      <c r="I5" s="492"/>
      <c r="J5" s="492"/>
      <c r="K5" s="493"/>
      <c r="L5" s="84"/>
      <c r="M5" s="84"/>
      <c r="N5" s="84"/>
    </row>
    <row r="6" spans="1:14" ht="14.25" thickBot="1">
      <c r="A6" s="84"/>
      <c r="B6" s="494"/>
      <c r="C6" s="495"/>
      <c r="D6" s="495"/>
      <c r="E6" s="495"/>
      <c r="F6" s="495"/>
      <c r="G6" s="495"/>
      <c r="H6" s="495"/>
      <c r="I6" s="495"/>
      <c r="J6" s="495"/>
      <c r="K6" s="496"/>
      <c r="L6" s="84"/>
      <c r="M6" s="84"/>
      <c r="N6" s="84"/>
    </row>
    <row r="7" spans="1:14" ht="7.5" customHeight="1" thickTop="1">
      <c r="A7" s="84"/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</row>
    <row r="8" spans="1:14" ht="6.75" customHeight="1">
      <c r="A8" s="395"/>
      <c r="B8" s="396"/>
      <c r="C8" s="306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</row>
    <row r="9" spans="1:14" ht="14.25" thickBot="1">
      <c r="A9" s="395"/>
      <c r="B9" s="396" t="s">
        <v>228</v>
      </c>
      <c r="C9" s="306"/>
      <c r="D9" s="84"/>
      <c r="E9" s="84"/>
      <c r="F9" s="397"/>
      <c r="G9" s="84"/>
      <c r="H9" s="84"/>
      <c r="I9" s="84"/>
      <c r="J9" s="397" t="str">
        <f>"単位："&amp;K81</f>
        <v>単位：億円</v>
      </c>
      <c r="K9" s="84"/>
      <c r="L9" s="84"/>
      <c r="M9" s="84"/>
      <c r="N9" s="84"/>
    </row>
    <row r="10" spans="1:14" ht="14.25" thickBot="1">
      <c r="A10" s="398" t="s">
        <v>224</v>
      </c>
      <c r="B10" s="498" t="s">
        <v>223</v>
      </c>
      <c r="C10" s="499"/>
      <c r="D10" s="499"/>
      <c r="E10" s="499"/>
      <c r="F10" s="499"/>
      <c r="G10" s="499"/>
      <c r="H10" s="499"/>
      <c r="I10" s="500"/>
      <c r="J10" s="399" t="s">
        <v>225</v>
      </c>
      <c r="K10" s="84"/>
      <c r="L10" s="84"/>
      <c r="M10" s="400" t="s">
        <v>360</v>
      </c>
      <c r="N10" s="84"/>
    </row>
    <row r="11" spans="1:14" ht="14.25" thickTop="1">
      <c r="A11" s="401">
        <v>1</v>
      </c>
      <c r="B11" s="402" t="s">
        <v>30</v>
      </c>
      <c r="C11" s="403"/>
      <c r="D11" s="404"/>
      <c r="E11" s="404"/>
      <c r="F11" s="405"/>
      <c r="G11" s="404"/>
      <c r="H11" s="404"/>
      <c r="I11" s="406"/>
      <c r="J11" s="481"/>
      <c r="K11" s="84"/>
      <c r="L11" s="84"/>
      <c r="M11" s="488">
        <f>J11</f>
        <v>0</v>
      </c>
      <c r="N11" s="84"/>
    </row>
    <row r="12" spans="1:14">
      <c r="A12" s="407">
        <v>2</v>
      </c>
      <c r="B12" s="408"/>
      <c r="C12" s="409" t="s">
        <v>170</v>
      </c>
      <c r="D12" s="410"/>
      <c r="E12" s="411"/>
      <c r="F12" s="411"/>
      <c r="G12" s="412"/>
      <c r="H12" s="411"/>
      <c r="I12" s="411"/>
      <c r="J12" s="482"/>
      <c r="K12" s="84"/>
      <c r="L12" s="84"/>
      <c r="M12" s="489">
        <f t="shared" ref="M12:M75" si="0">J12</f>
        <v>0</v>
      </c>
      <c r="N12" s="84"/>
    </row>
    <row r="13" spans="1:14">
      <c r="A13" s="407">
        <v>3</v>
      </c>
      <c r="B13" s="408"/>
      <c r="C13" s="413"/>
      <c r="D13" s="414" t="s">
        <v>171</v>
      </c>
      <c r="E13" s="415"/>
      <c r="F13" s="416"/>
      <c r="G13" s="416"/>
      <c r="H13" s="417"/>
      <c r="I13" s="416"/>
      <c r="J13" s="482"/>
      <c r="K13" s="84"/>
      <c r="L13" s="84"/>
      <c r="M13" s="489">
        <f t="shared" si="0"/>
        <v>0</v>
      </c>
      <c r="N13" s="84"/>
    </row>
    <row r="14" spans="1:14">
      <c r="A14" s="407">
        <v>4</v>
      </c>
      <c r="B14" s="408"/>
      <c r="C14" s="413"/>
      <c r="D14" s="418"/>
      <c r="E14" s="414" t="s">
        <v>172</v>
      </c>
      <c r="F14" s="306"/>
      <c r="G14" s="84"/>
      <c r="H14" s="419"/>
      <c r="I14" s="420"/>
      <c r="J14" s="482"/>
      <c r="K14" s="84"/>
      <c r="L14" s="84"/>
      <c r="M14" s="489">
        <f t="shared" si="0"/>
        <v>0</v>
      </c>
      <c r="N14" s="84"/>
    </row>
    <row r="15" spans="1:14">
      <c r="A15" s="407">
        <v>5</v>
      </c>
      <c r="B15" s="408"/>
      <c r="C15" s="413"/>
      <c r="D15" s="418"/>
      <c r="E15" s="395"/>
      <c r="F15" s="421" t="s">
        <v>173</v>
      </c>
      <c r="G15" s="415"/>
      <c r="H15" s="422"/>
      <c r="I15" s="423"/>
      <c r="J15" s="482"/>
      <c r="K15" s="84"/>
      <c r="L15" s="84"/>
      <c r="M15" s="489">
        <f t="shared" si="0"/>
        <v>0</v>
      </c>
      <c r="N15" s="84"/>
    </row>
    <row r="16" spans="1:14">
      <c r="A16" s="407">
        <v>6</v>
      </c>
      <c r="B16" s="408"/>
      <c r="C16" s="413"/>
      <c r="D16" s="418"/>
      <c r="E16" s="395"/>
      <c r="F16" s="424" t="s">
        <v>174</v>
      </c>
      <c r="G16" s="425"/>
      <c r="H16" s="426"/>
      <c r="I16" s="423"/>
      <c r="J16" s="482"/>
      <c r="K16" s="84"/>
      <c r="L16" s="84"/>
      <c r="M16" s="489">
        <f t="shared" si="0"/>
        <v>0</v>
      </c>
      <c r="N16" s="84"/>
    </row>
    <row r="17" spans="1:14">
      <c r="A17" s="407">
        <v>7</v>
      </c>
      <c r="B17" s="408"/>
      <c r="C17" s="413"/>
      <c r="D17" s="418"/>
      <c r="E17" s="427" t="s">
        <v>175</v>
      </c>
      <c r="F17" s="306"/>
      <c r="G17" s="84"/>
      <c r="H17" s="419"/>
      <c r="I17" s="420"/>
      <c r="J17" s="482"/>
      <c r="K17" s="84"/>
      <c r="L17" s="84"/>
      <c r="M17" s="489">
        <f t="shared" si="0"/>
        <v>0</v>
      </c>
      <c r="N17" s="84"/>
    </row>
    <row r="18" spans="1:14">
      <c r="A18" s="407">
        <v>8</v>
      </c>
      <c r="B18" s="408"/>
      <c r="C18" s="413"/>
      <c r="D18" s="418"/>
      <c r="E18" s="395"/>
      <c r="F18" s="421" t="s">
        <v>158</v>
      </c>
      <c r="G18" s="415"/>
      <c r="H18" s="422"/>
      <c r="I18" s="84"/>
      <c r="J18" s="482"/>
      <c r="K18" s="84"/>
      <c r="L18" s="84"/>
      <c r="M18" s="489">
        <f t="shared" si="0"/>
        <v>0</v>
      </c>
      <c r="N18" s="84"/>
    </row>
    <row r="19" spans="1:14">
      <c r="A19" s="407">
        <v>9</v>
      </c>
      <c r="B19" s="408"/>
      <c r="C19" s="413"/>
      <c r="D19" s="418"/>
      <c r="E19" s="395"/>
      <c r="F19" s="427" t="s">
        <v>176</v>
      </c>
      <c r="G19" s="415"/>
      <c r="H19" s="416"/>
      <c r="I19" s="428"/>
      <c r="J19" s="482"/>
      <c r="K19" s="84"/>
      <c r="L19" s="84"/>
      <c r="M19" s="489">
        <f t="shared" si="0"/>
        <v>0</v>
      </c>
      <c r="N19" s="84"/>
    </row>
    <row r="20" spans="1:14">
      <c r="A20" s="407">
        <v>10</v>
      </c>
      <c r="B20" s="408"/>
      <c r="C20" s="413"/>
      <c r="D20" s="418"/>
      <c r="E20" s="418"/>
      <c r="F20" s="429"/>
      <c r="G20" s="421" t="s">
        <v>177</v>
      </c>
      <c r="H20" s="415"/>
      <c r="I20" s="430"/>
      <c r="J20" s="482"/>
      <c r="K20" s="397"/>
      <c r="L20" s="84"/>
      <c r="M20" s="489">
        <f t="shared" si="0"/>
        <v>0</v>
      </c>
      <c r="N20" s="84"/>
    </row>
    <row r="21" spans="1:14">
      <c r="A21" s="407">
        <v>11</v>
      </c>
      <c r="B21" s="408"/>
      <c r="C21" s="413"/>
      <c r="D21" s="418"/>
      <c r="E21" s="418"/>
      <c r="F21" s="395"/>
      <c r="G21" s="421" t="s">
        <v>178</v>
      </c>
      <c r="H21" s="415"/>
      <c r="I21" s="430"/>
      <c r="J21" s="482"/>
      <c r="K21" s="397"/>
      <c r="L21" s="84"/>
      <c r="M21" s="489">
        <f t="shared" si="0"/>
        <v>0</v>
      </c>
      <c r="N21" s="84"/>
    </row>
    <row r="22" spans="1:14">
      <c r="A22" s="407">
        <v>12</v>
      </c>
      <c r="B22" s="408"/>
      <c r="C22" s="413"/>
      <c r="D22" s="418"/>
      <c r="E22" s="395"/>
      <c r="F22" s="427" t="s">
        <v>179</v>
      </c>
      <c r="G22" s="415"/>
      <c r="H22" s="416"/>
      <c r="I22" s="416"/>
      <c r="J22" s="482"/>
      <c r="K22" s="84"/>
      <c r="L22" s="84"/>
      <c r="M22" s="489">
        <f t="shared" si="0"/>
        <v>0</v>
      </c>
      <c r="N22" s="84"/>
    </row>
    <row r="23" spans="1:14">
      <c r="A23" s="407">
        <v>13</v>
      </c>
      <c r="B23" s="408"/>
      <c r="C23" s="413"/>
      <c r="D23" s="418"/>
      <c r="E23" s="418"/>
      <c r="F23" s="429"/>
      <c r="G23" s="421" t="s">
        <v>159</v>
      </c>
      <c r="H23" s="415"/>
      <c r="I23" s="430"/>
      <c r="J23" s="482"/>
      <c r="K23" s="397"/>
      <c r="L23" s="84"/>
      <c r="M23" s="489">
        <f t="shared" si="0"/>
        <v>0</v>
      </c>
      <c r="N23" s="84"/>
    </row>
    <row r="24" spans="1:14">
      <c r="A24" s="407">
        <v>14</v>
      </c>
      <c r="B24" s="408"/>
      <c r="C24" s="413"/>
      <c r="D24" s="418"/>
      <c r="E24" s="418"/>
      <c r="F24" s="395"/>
      <c r="G24" s="421" t="s">
        <v>160</v>
      </c>
      <c r="H24" s="415"/>
      <c r="I24" s="430"/>
      <c r="J24" s="482"/>
      <c r="K24" s="397"/>
      <c r="L24" s="84"/>
      <c r="M24" s="489">
        <f t="shared" si="0"/>
        <v>0</v>
      </c>
      <c r="N24" s="84"/>
    </row>
    <row r="25" spans="1:14">
      <c r="A25" s="407">
        <v>15</v>
      </c>
      <c r="B25" s="408"/>
      <c r="C25" s="413"/>
      <c r="D25" s="431"/>
      <c r="E25" s="432"/>
      <c r="F25" s="421" t="s">
        <v>180</v>
      </c>
      <c r="G25" s="425"/>
      <c r="H25" s="433"/>
      <c r="I25" s="416"/>
      <c r="J25" s="482"/>
      <c r="K25" s="84"/>
      <c r="L25" s="84"/>
      <c r="M25" s="489">
        <f t="shared" si="0"/>
        <v>0</v>
      </c>
      <c r="N25" s="84"/>
    </row>
    <row r="26" spans="1:14">
      <c r="A26" s="407">
        <v>16</v>
      </c>
      <c r="B26" s="408"/>
      <c r="C26" s="413"/>
      <c r="D26" s="414" t="s">
        <v>161</v>
      </c>
      <c r="E26" s="306"/>
      <c r="F26" s="416"/>
      <c r="G26" s="416"/>
      <c r="H26" s="417"/>
      <c r="I26" s="416"/>
      <c r="J26" s="482"/>
      <c r="K26" s="84"/>
      <c r="L26" s="84"/>
      <c r="M26" s="489">
        <f t="shared" si="0"/>
        <v>0</v>
      </c>
      <c r="N26" s="84"/>
    </row>
    <row r="27" spans="1:14">
      <c r="A27" s="407">
        <v>17</v>
      </c>
      <c r="B27" s="408"/>
      <c r="C27" s="413"/>
      <c r="D27" s="418"/>
      <c r="E27" s="434" t="s">
        <v>181</v>
      </c>
      <c r="F27" s="306"/>
      <c r="G27" s="84"/>
      <c r="H27" s="419"/>
      <c r="I27" s="397"/>
      <c r="J27" s="482"/>
      <c r="K27" s="84"/>
      <c r="L27" s="84"/>
      <c r="M27" s="489">
        <f t="shared" si="0"/>
        <v>0</v>
      </c>
      <c r="N27" s="84"/>
    </row>
    <row r="28" spans="1:14">
      <c r="A28" s="407">
        <v>18</v>
      </c>
      <c r="B28" s="408"/>
      <c r="C28" s="413"/>
      <c r="D28" s="418"/>
      <c r="E28" s="395"/>
      <c r="F28" s="421" t="s">
        <v>182</v>
      </c>
      <c r="G28" s="415"/>
      <c r="H28" s="416"/>
      <c r="I28" s="416"/>
      <c r="J28" s="482"/>
      <c r="K28" s="84"/>
      <c r="L28" s="84"/>
      <c r="M28" s="489">
        <f t="shared" si="0"/>
        <v>0</v>
      </c>
      <c r="N28" s="84"/>
    </row>
    <row r="29" spans="1:14">
      <c r="A29" s="407">
        <v>19</v>
      </c>
      <c r="B29" s="408"/>
      <c r="C29" s="413"/>
      <c r="D29" s="418"/>
      <c r="E29" s="431"/>
      <c r="F29" s="424" t="s">
        <v>162</v>
      </c>
      <c r="G29" s="425"/>
      <c r="H29" s="426"/>
      <c r="I29" s="435"/>
      <c r="J29" s="482"/>
      <c r="K29" s="84"/>
      <c r="L29" s="84"/>
      <c r="M29" s="489">
        <f t="shared" si="0"/>
        <v>0</v>
      </c>
      <c r="N29" s="84"/>
    </row>
    <row r="30" spans="1:14">
      <c r="A30" s="407">
        <v>20</v>
      </c>
      <c r="B30" s="408"/>
      <c r="C30" s="413"/>
      <c r="D30" s="418"/>
      <c r="E30" s="414" t="s">
        <v>163</v>
      </c>
      <c r="F30" s="306"/>
      <c r="G30" s="84"/>
      <c r="H30" s="419"/>
      <c r="I30" s="436"/>
      <c r="J30" s="482"/>
      <c r="K30" s="84"/>
      <c r="L30" s="84"/>
      <c r="M30" s="489">
        <f t="shared" si="0"/>
        <v>0</v>
      </c>
      <c r="N30" s="84"/>
    </row>
    <row r="31" spans="1:14">
      <c r="A31" s="407">
        <v>21</v>
      </c>
      <c r="B31" s="408"/>
      <c r="C31" s="413"/>
      <c r="D31" s="418"/>
      <c r="E31" s="395"/>
      <c r="F31" s="421" t="s">
        <v>164</v>
      </c>
      <c r="G31" s="415"/>
      <c r="H31" s="422"/>
      <c r="I31" s="435"/>
      <c r="J31" s="482"/>
      <c r="K31" s="84"/>
      <c r="L31" s="84"/>
      <c r="M31" s="489">
        <f t="shared" si="0"/>
        <v>0</v>
      </c>
      <c r="N31" s="84"/>
    </row>
    <row r="32" spans="1:14">
      <c r="A32" s="407">
        <v>22</v>
      </c>
      <c r="B32" s="408"/>
      <c r="C32" s="413"/>
      <c r="D32" s="418"/>
      <c r="E32" s="395"/>
      <c r="F32" s="421" t="s">
        <v>183</v>
      </c>
      <c r="G32" s="415"/>
      <c r="H32" s="422"/>
      <c r="I32" s="423"/>
      <c r="J32" s="482"/>
      <c r="K32" s="84"/>
      <c r="L32" s="84"/>
      <c r="M32" s="489">
        <f t="shared" si="0"/>
        <v>0</v>
      </c>
      <c r="N32" s="84"/>
    </row>
    <row r="33" spans="1:14">
      <c r="A33" s="407">
        <v>23</v>
      </c>
      <c r="B33" s="408"/>
      <c r="C33" s="413"/>
      <c r="D33" s="418"/>
      <c r="E33" s="395"/>
      <c r="F33" s="421" t="s">
        <v>184</v>
      </c>
      <c r="G33" s="415"/>
      <c r="H33" s="416"/>
      <c r="I33" s="416"/>
      <c r="J33" s="482"/>
      <c r="K33" s="84"/>
      <c r="L33" s="84"/>
      <c r="M33" s="489">
        <f t="shared" si="0"/>
        <v>0</v>
      </c>
      <c r="N33" s="84"/>
    </row>
    <row r="34" spans="1:14">
      <c r="A34" s="407">
        <v>24</v>
      </c>
      <c r="B34" s="408"/>
      <c r="C34" s="413"/>
      <c r="D34" s="418"/>
      <c r="E34" s="395"/>
      <c r="F34" s="421" t="s">
        <v>185</v>
      </c>
      <c r="G34" s="415"/>
      <c r="H34" s="416"/>
      <c r="I34" s="416"/>
      <c r="J34" s="482"/>
      <c r="K34" s="84"/>
      <c r="L34" s="84"/>
      <c r="M34" s="489">
        <f t="shared" si="0"/>
        <v>0</v>
      </c>
      <c r="N34" s="84"/>
    </row>
    <row r="35" spans="1:14">
      <c r="A35" s="407">
        <v>25</v>
      </c>
      <c r="B35" s="408"/>
      <c r="C35" s="413"/>
      <c r="D35" s="418"/>
      <c r="E35" s="395"/>
      <c r="F35" s="421" t="s">
        <v>165</v>
      </c>
      <c r="G35" s="415"/>
      <c r="H35" s="422"/>
      <c r="I35" s="423"/>
      <c r="J35" s="482"/>
      <c r="K35" s="84"/>
      <c r="L35" s="84"/>
      <c r="M35" s="489">
        <f t="shared" si="0"/>
        <v>0</v>
      </c>
      <c r="N35" s="84"/>
    </row>
    <row r="36" spans="1:14">
      <c r="A36" s="407">
        <v>26</v>
      </c>
      <c r="B36" s="408"/>
      <c r="C36" s="413"/>
      <c r="D36" s="418"/>
      <c r="E36" s="395"/>
      <c r="F36" s="421" t="s">
        <v>186</v>
      </c>
      <c r="G36" s="415"/>
      <c r="H36" s="416"/>
      <c r="I36" s="416"/>
      <c r="J36" s="482"/>
      <c r="K36" s="84"/>
      <c r="L36" s="84"/>
      <c r="M36" s="489">
        <f t="shared" si="0"/>
        <v>0</v>
      </c>
      <c r="N36" s="84"/>
    </row>
    <row r="37" spans="1:14">
      <c r="A37" s="407">
        <v>27</v>
      </c>
      <c r="B37" s="408"/>
      <c r="C37" s="413"/>
      <c r="D37" s="418"/>
      <c r="E37" s="395"/>
      <c r="F37" s="421" t="s">
        <v>187</v>
      </c>
      <c r="G37" s="415"/>
      <c r="H37" s="416"/>
      <c r="I37" s="416"/>
      <c r="J37" s="482"/>
      <c r="K37" s="84"/>
      <c r="L37" s="84"/>
      <c r="M37" s="489">
        <f t="shared" si="0"/>
        <v>0</v>
      </c>
      <c r="N37" s="84"/>
    </row>
    <row r="38" spans="1:14">
      <c r="A38" s="407">
        <v>28</v>
      </c>
      <c r="B38" s="408"/>
      <c r="C38" s="437"/>
      <c r="D38" s="431"/>
      <c r="E38" s="432"/>
      <c r="F38" s="424" t="s">
        <v>166</v>
      </c>
      <c r="G38" s="425"/>
      <c r="H38" s="426"/>
      <c r="I38" s="423"/>
      <c r="J38" s="482"/>
      <c r="K38" s="84"/>
      <c r="L38" s="84"/>
      <c r="M38" s="489">
        <f t="shared" si="0"/>
        <v>0</v>
      </c>
      <c r="N38" s="84"/>
    </row>
    <row r="39" spans="1:14">
      <c r="A39" s="407">
        <v>29</v>
      </c>
      <c r="B39" s="408"/>
      <c r="C39" s="438" t="s">
        <v>188</v>
      </c>
      <c r="D39" s="439"/>
      <c r="E39" s="440"/>
      <c r="F39" s="441"/>
      <c r="G39" s="441"/>
      <c r="H39" s="442"/>
      <c r="I39" s="441"/>
      <c r="J39" s="482"/>
      <c r="K39" s="84"/>
      <c r="L39" s="84"/>
      <c r="M39" s="489">
        <f t="shared" si="0"/>
        <v>0</v>
      </c>
      <c r="N39" s="84"/>
    </row>
    <row r="40" spans="1:14">
      <c r="A40" s="407">
        <v>30</v>
      </c>
      <c r="B40" s="408"/>
      <c r="C40" s="443"/>
      <c r="D40" s="414" t="s">
        <v>189</v>
      </c>
      <c r="E40" s="415"/>
      <c r="F40" s="416"/>
      <c r="G40" s="416"/>
      <c r="H40" s="417"/>
      <c r="I40" s="416"/>
      <c r="J40" s="482"/>
      <c r="K40" s="84"/>
      <c r="L40" s="84"/>
      <c r="M40" s="489">
        <f t="shared" si="0"/>
        <v>0</v>
      </c>
      <c r="N40" s="84"/>
    </row>
    <row r="41" spans="1:14">
      <c r="A41" s="407">
        <v>31</v>
      </c>
      <c r="B41" s="408"/>
      <c r="C41" s="443"/>
      <c r="D41" s="418"/>
      <c r="E41" s="414" t="s">
        <v>190</v>
      </c>
      <c r="F41" s="415"/>
      <c r="G41" s="416"/>
      <c r="H41" s="422"/>
      <c r="I41" s="420"/>
      <c r="J41" s="482"/>
      <c r="K41" s="84"/>
      <c r="L41" s="84"/>
      <c r="M41" s="489">
        <f t="shared" si="0"/>
        <v>0</v>
      </c>
      <c r="N41" s="84"/>
    </row>
    <row r="42" spans="1:14">
      <c r="A42" s="407">
        <v>32</v>
      </c>
      <c r="B42" s="408"/>
      <c r="C42" s="443"/>
      <c r="D42" s="418"/>
      <c r="E42" s="418"/>
      <c r="F42" s="414" t="s">
        <v>191</v>
      </c>
      <c r="G42" s="415"/>
      <c r="H42" s="416"/>
      <c r="I42" s="416"/>
      <c r="J42" s="482"/>
      <c r="K42" s="84"/>
      <c r="L42" s="84"/>
      <c r="M42" s="489">
        <f t="shared" si="0"/>
        <v>0</v>
      </c>
      <c r="N42" s="84"/>
    </row>
    <row r="43" spans="1:14">
      <c r="A43" s="407">
        <v>33</v>
      </c>
      <c r="B43" s="408"/>
      <c r="C43" s="443"/>
      <c r="D43" s="418"/>
      <c r="E43" s="418"/>
      <c r="F43" s="418"/>
      <c r="G43" s="414" t="s">
        <v>192</v>
      </c>
      <c r="H43" s="444"/>
      <c r="I43" s="423"/>
      <c r="J43" s="482"/>
      <c r="K43" s="397"/>
      <c r="L43" s="84"/>
      <c r="M43" s="489">
        <f t="shared" si="0"/>
        <v>0</v>
      </c>
      <c r="N43" s="84"/>
    </row>
    <row r="44" spans="1:14">
      <c r="A44" s="407">
        <v>34</v>
      </c>
      <c r="B44" s="408"/>
      <c r="C44" s="443"/>
      <c r="D44" s="418"/>
      <c r="E44" s="418"/>
      <c r="F44" s="418"/>
      <c r="G44" s="418"/>
      <c r="H44" s="445" t="s">
        <v>193</v>
      </c>
      <c r="I44" s="446"/>
      <c r="J44" s="482">
        <v>10</v>
      </c>
      <c r="K44" s="84"/>
      <c r="L44" s="397"/>
      <c r="M44" s="489">
        <f t="shared" si="0"/>
        <v>10</v>
      </c>
      <c r="N44" s="84"/>
    </row>
    <row r="45" spans="1:14">
      <c r="A45" s="407">
        <v>35</v>
      </c>
      <c r="B45" s="408"/>
      <c r="C45" s="443"/>
      <c r="D45" s="418"/>
      <c r="E45" s="418"/>
      <c r="F45" s="418"/>
      <c r="G45" s="418"/>
      <c r="H45" s="447" t="s">
        <v>194</v>
      </c>
      <c r="I45" s="446"/>
      <c r="J45" s="482"/>
      <c r="K45" s="84"/>
      <c r="L45" s="397"/>
      <c r="M45" s="489">
        <f t="shared" si="0"/>
        <v>0</v>
      </c>
      <c r="N45" s="84"/>
    </row>
    <row r="46" spans="1:14">
      <c r="A46" s="407">
        <v>36</v>
      </c>
      <c r="B46" s="408"/>
      <c r="C46" s="443"/>
      <c r="D46" s="418"/>
      <c r="E46" s="418"/>
      <c r="F46" s="418"/>
      <c r="G46" s="418"/>
      <c r="H46" s="448" t="s">
        <v>195</v>
      </c>
      <c r="I46" s="446"/>
      <c r="J46" s="482"/>
      <c r="K46" s="84"/>
      <c r="L46" s="397"/>
      <c r="M46" s="489">
        <f t="shared" si="0"/>
        <v>0</v>
      </c>
      <c r="N46" s="84"/>
    </row>
    <row r="47" spans="1:14">
      <c r="A47" s="407">
        <v>37</v>
      </c>
      <c r="B47" s="408"/>
      <c r="C47" s="443"/>
      <c r="D47" s="418"/>
      <c r="E47" s="418"/>
      <c r="F47" s="418"/>
      <c r="G47" s="418"/>
      <c r="H47" s="448" t="s">
        <v>196</v>
      </c>
      <c r="I47" s="306"/>
      <c r="J47" s="482"/>
      <c r="K47" s="84"/>
      <c r="L47" s="397"/>
      <c r="M47" s="489">
        <f t="shared" si="0"/>
        <v>0</v>
      </c>
      <c r="N47" s="84"/>
    </row>
    <row r="48" spans="1:14">
      <c r="A48" s="407">
        <v>38</v>
      </c>
      <c r="B48" s="408"/>
      <c r="C48" s="443"/>
      <c r="D48" s="418"/>
      <c r="E48" s="418"/>
      <c r="F48" s="418"/>
      <c r="G48" s="418"/>
      <c r="H48" s="448" t="s">
        <v>197</v>
      </c>
      <c r="I48" s="449"/>
      <c r="J48" s="482"/>
      <c r="K48" s="84"/>
      <c r="L48" s="397"/>
      <c r="M48" s="489">
        <f t="shared" si="0"/>
        <v>0</v>
      </c>
      <c r="N48" s="84"/>
    </row>
    <row r="49" spans="1:14">
      <c r="A49" s="407">
        <v>39</v>
      </c>
      <c r="B49" s="408"/>
      <c r="C49" s="443"/>
      <c r="D49" s="418"/>
      <c r="E49" s="418"/>
      <c r="F49" s="418"/>
      <c r="G49" s="418"/>
      <c r="H49" s="445" t="s">
        <v>198</v>
      </c>
      <c r="I49" s="446"/>
      <c r="J49" s="482"/>
      <c r="K49" s="84"/>
      <c r="L49" s="397"/>
      <c r="M49" s="489">
        <f t="shared" si="0"/>
        <v>0</v>
      </c>
      <c r="N49" s="84"/>
    </row>
    <row r="50" spans="1:14">
      <c r="A50" s="407">
        <v>40</v>
      </c>
      <c r="B50" s="408"/>
      <c r="C50" s="443"/>
      <c r="D50" s="418"/>
      <c r="E50" s="418"/>
      <c r="F50" s="418"/>
      <c r="G50" s="431"/>
      <c r="H50" s="450" t="s">
        <v>199</v>
      </c>
      <c r="I50" s="446"/>
      <c r="J50" s="482"/>
      <c r="K50" s="84"/>
      <c r="L50" s="397"/>
      <c r="M50" s="489">
        <f t="shared" si="0"/>
        <v>0</v>
      </c>
      <c r="N50" s="84"/>
    </row>
    <row r="51" spans="1:14">
      <c r="A51" s="407">
        <v>41</v>
      </c>
      <c r="B51" s="408"/>
      <c r="C51" s="443"/>
      <c r="D51" s="418"/>
      <c r="E51" s="418"/>
      <c r="F51" s="418"/>
      <c r="G51" s="414" t="s">
        <v>200</v>
      </c>
      <c r="H51" s="315"/>
      <c r="I51" s="84"/>
      <c r="J51" s="482"/>
      <c r="K51" s="397"/>
      <c r="L51" s="84"/>
      <c r="M51" s="489">
        <f t="shared" si="0"/>
        <v>0</v>
      </c>
      <c r="N51" s="84"/>
    </row>
    <row r="52" spans="1:14">
      <c r="A52" s="407">
        <v>42</v>
      </c>
      <c r="B52" s="408"/>
      <c r="C52" s="443"/>
      <c r="D52" s="418"/>
      <c r="E52" s="418"/>
      <c r="F52" s="418"/>
      <c r="G52" s="418"/>
      <c r="H52" s="451" t="s">
        <v>201</v>
      </c>
      <c r="I52" s="446"/>
      <c r="J52" s="482"/>
      <c r="K52" s="84"/>
      <c r="L52" s="397"/>
      <c r="M52" s="489">
        <f t="shared" si="0"/>
        <v>0</v>
      </c>
      <c r="N52" s="84"/>
    </row>
    <row r="53" spans="1:14" ht="42" customHeight="1">
      <c r="A53" s="407">
        <v>43</v>
      </c>
      <c r="B53" s="408"/>
      <c r="C53" s="443"/>
      <c r="D53" s="418"/>
      <c r="E53" s="418"/>
      <c r="F53" s="418"/>
      <c r="G53" s="418"/>
      <c r="H53" s="452"/>
      <c r="I53" s="453" t="s">
        <v>227</v>
      </c>
      <c r="J53" s="482"/>
      <c r="K53" s="84"/>
      <c r="L53" s="84"/>
      <c r="M53" s="489">
        <f t="shared" si="0"/>
        <v>0</v>
      </c>
      <c r="N53" s="84"/>
    </row>
    <row r="54" spans="1:14">
      <c r="A54" s="407">
        <v>44</v>
      </c>
      <c r="B54" s="408"/>
      <c r="C54" s="443"/>
      <c r="D54" s="418"/>
      <c r="E54" s="418"/>
      <c r="F54" s="418"/>
      <c r="G54" s="418"/>
      <c r="H54" s="452"/>
      <c r="I54" s="454" t="s">
        <v>202</v>
      </c>
      <c r="J54" s="482"/>
      <c r="K54" s="84"/>
      <c r="L54" s="84"/>
      <c r="M54" s="489">
        <f t="shared" si="0"/>
        <v>0</v>
      </c>
      <c r="N54" s="84"/>
    </row>
    <row r="55" spans="1:14">
      <c r="A55" s="407">
        <v>45</v>
      </c>
      <c r="B55" s="408"/>
      <c r="C55" s="443"/>
      <c r="D55" s="418"/>
      <c r="E55" s="418"/>
      <c r="F55" s="418"/>
      <c r="G55" s="418"/>
      <c r="H55" s="395"/>
      <c r="I55" s="455" t="s">
        <v>203</v>
      </c>
      <c r="J55" s="482"/>
      <c r="K55" s="84"/>
      <c r="L55" s="84"/>
      <c r="M55" s="489">
        <f t="shared" si="0"/>
        <v>0</v>
      </c>
      <c r="N55" s="84"/>
    </row>
    <row r="56" spans="1:14">
      <c r="A56" s="407">
        <v>46</v>
      </c>
      <c r="B56" s="408"/>
      <c r="C56" s="443"/>
      <c r="D56" s="418"/>
      <c r="E56" s="418"/>
      <c r="F56" s="418"/>
      <c r="G56" s="418"/>
      <c r="H56" s="452"/>
      <c r="I56" s="454" t="s">
        <v>204</v>
      </c>
      <c r="J56" s="482"/>
      <c r="K56" s="84"/>
      <c r="L56" s="84"/>
      <c r="M56" s="489">
        <f t="shared" si="0"/>
        <v>0</v>
      </c>
      <c r="N56" s="84"/>
    </row>
    <row r="57" spans="1:14">
      <c r="A57" s="407">
        <v>47</v>
      </c>
      <c r="B57" s="408"/>
      <c r="C57" s="443"/>
      <c r="D57" s="418"/>
      <c r="E57" s="418"/>
      <c r="F57" s="418"/>
      <c r="G57" s="418"/>
      <c r="H57" s="448" t="s">
        <v>205</v>
      </c>
      <c r="I57" s="306"/>
      <c r="J57" s="482"/>
      <c r="K57" s="84"/>
      <c r="L57" s="397"/>
      <c r="M57" s="489">
        <f t="shared" si="0"/>
        <v>0</v>
      </c>
      <c r="N57" s="84"/>
    </row>
    <row r="58" spans="1:14" ht="42" customHeight="1">
      <c r="A58" s="407">
        <v>48</v>
      </c>
      <c r="B58" s="408"/>
      <c r="C58" s="443"/>
      <c r="D58" s="418"/>
      <c r="E58" s="418"/>
      <c r="F58" s="418"/>
      <c r="G58" s="418"/>
      <c r="H58" s="452"/>
      <c r="I58" s="453" t="s">
        <v>227</v>
      </c>
      <c r="J58" s="482"/>
      <c r="K58" s="84"/>
      <c r="L58" s="84"/>
      <c r="M58" s="489">
        <f t="shared" si="0"/>
        <v>0</v>
      </c>
      <c r="N58" s="84"/>
    </row>
    <row r="59" spans="1:14">
      <c r="A59" s="407">
        <v>49</v>
      </c>
      <c r="B59" s="408"/>
      <c r="C59" s="443"/>
      <c r="D59" s="418"/>
      <c r="E59" s="418"/>
      <c r="F59" s="431"/>
      <c r="G59" s="431"/>
      <c r="H59" s="432"/>
      <c r="I59" s="421" t="s">
        <v>384</v>
      </c>
      <c r="J59" s="482"/>
      <c r="K59" s="84"/>
      <c r="L59" s="84"/>
      <c r="M59" s="489">
        <f t="shared" si="0"/>
        <v>0</v>
      </c>
      <c r="N59" s="84"/>
    </row>
    <row r="60" spans="1:14">
      <c r="A60" s="407">
        <v>50</v>
      </c>
      <c r="B60" s="408"/>
      <c r="C60" s="443"/>
      <c r="D60" s="418"/>
      <c r="E60" s="431"/>
      <c r="F60" s="456" t="s">
        <v>206</v>
      </c>
      <c r="G60" s="425"/>
      <c r="H60" s="433"/>
      <c r="I60" s="416"/>
      <c r="J60" s="482"/>
      <c r="K60" s="84"/>
      <c r="L60" s="84"/>
      <c r="M60" s="489">
        <f t="shared" si="0"/>
        <v>0</v>
      </c>
      <c r="N60" s="84"/>
    </row>
    <row r="61" spans="1:14">
      <c r="A61" s="407">
        <v>51</v>
      </c>
      <c r="B61" s="408"/>
      <c r="C61" s="443"/>
      <c r="D61" s="418"/>
      <c r="E61" s="414" t="s">
        <v>167</v>
      </c>
      <c r="F61" s="425"/>
      <c r="G61" s="433"/>
      <c r="H61" s="426"/>
      <c r="I61" s="420"/>
      <c r="J61" s="482"/>
      <c r="K61" s="84"/>
      <c r="L61" s="84"/>
      <c r="M61" s="489">
        <f t="shared" si="0"/>
        <v>0</v>
      </c>
      <c r="N61" s="84"/>
    </row>
    <row r="62" spans="1:14">
      <c r="A62" s="407">
        <v>52</v>
      </c>
      <c r="B62" s="408"/>
      <c r="C62" s="443"/>
      <c r="D62" s="418"/>
      <c r="E62" s="418"/>
      <c r="F62" s="414" t="s">
        <v>207</v>
      </c>
      <c r="G62" s="415"/>
      <c r="H62" s="416"/>
      <c r="I62" s="84"/>
      <c r="J62" s="482"/>
      <c r="K62" s="84"/>
      <c r="L62" s="84"/>
      <c r="M62" s="489">
        <f t="shared" si="0"/>
        <v>0</v>
      </c>
      <c r="N62" s="84"/>
    </row>
    <row r="63" spans="1:14">
      <c r="A63" s="407">
        <v>53</v>
      </c>
      <c r="B63" s="408"/>
      <c r="C63" s="443"/>
      <c r="D63" s="418"/>
      <c r="E63" s="418"/>
      <c r="F63" s="429"/>
      <c r="G63" s="421" t="s">
        <v>208</v>
      </c>
      <c r="H63" s="444"/>
      <c r="I63" s="423"/>
      <c r="J63" s="482"/>
      <c r="K63" s="397"/>
      <c r="L63" s="84"/>
      <c r="M63" s="489">
        <f t="shared" si="0"/>
        <v>0</v>
      </c>
      <c r="N63" s="84"/>
    </row>
    <row r="64" spans="1:14">
      <c r="A64" s="407">
        <v>54</v>
      </c>
      <c r="B64" s="408"/>
      <c r="C64" s="443"/>
      <c r="D64" s="418"/>
      <c r="E64" s="418"/>
      <c r="F64" s="429"/>
      <c r="G64" s="414" t="s">
        <v>385</v>
      </c>
      <c r="H64" s="315"/>
      <c r="I64" s="84"/>
      <c r="J64" s="482"/>
      <c r="K64" s="397"/>
      <c r="L64" s="84"/>
      <c r="M64" s="489">
        <f t="shared" si="0"/>
        <v>0</v>
      </c>
      <c r="N64" s="84"/>
    </row>
    <row r="65" spans="1:14">
      <c r="A65" s="407">
        <v>55</v>
      </c>
      <c r="B65" s="408"/>
      <c r="C65" s="443"/>
      <c r="D65" s="418"/>
      <c r="E65" s="418"/>
      <c r="F65" s="418"/>
      <c r="G65" s="421" t="s">
        <v>209</v>
      </c>
      <c r="H65" s="415"/>
      <c r="I65" s="416"/>
      <c r="J65" s="482"/>
      <c r="K65" s="397"/>
      <c r="L65" s="84"/>
      <c r="M65" s="489">
        <f t="shared" si="0"/>
        <v>0</v>
      </c>
      <c r="N65" s="84"/>
    </row>
    <row r="66" spans="1:14">
      <c r="A66" s="407">
        <v>56</v>
      </c>
      <c r="B66" s="408"/>
      <c r="C66" s="443"/>
      <c r="D66" s="418"/>
      <c r="E66" s="418"/>
      <c r="F66" s="452"/>
      <c r="G66" s="421" t="s">
        <v>210</v>
      </c>
      <c r="H66" s="415"/>
      <c r="I66" s="416"/>
      <c r="J66" s="482"/>
      <c r="K66" s="397"/>
      <c r="L66" s="84"/>
      <c r="M66" s="489">
        <f t="shared" si="0"/>
        <v>0</v>
      </c>
      <c r="N66" s="84"/>
    </row>
    <row r="67" spans="1:14">
      <c r="A67" s="407">
        <v>57</v>
      </c>
      <c r="B67" s="408"/>
      <c r="C67" s="443"/>
      <c r="D67" s="418"/>
      <c r="E67" s="418"/>
      <c r="F67" s="421" t="s">
        <v>211</v>
      </c>
      <c r="G67" s="415"/>
      <c r="H67" s="416"/>
      <c r="I67" s="428"/>
      <c r="J67" s="482"/>
      <c r="K67" s="84"/>
      <c r="L67" s="84"/>
      <c r="M67" s="489">
        <f t="shared" si="0"/>
        <v>0</v>
      </c>
      <c r="N67" s="84"/>
    </row>
    <row r="68" spans="1:14">
      <c r="A68" s="407">
        <v>58</v>
      </c>
      <c r="B68" s="408"/>
      <c r="C68" s="443"/>
      <c r="D68" s="418"/>
      <c r="E68" s="418"/>
      <c r="F68" s="421" t="s">
        <v>168</v>
      </c>
      <c r="G68" s="415"/>
      <c r="H68" s="422"/>
      <c r="I68" s="435"/>
      <c r="J68" s="482"/>
      <c r="K68" s="84"/>
      <c r="L68" s="84"/>
      <c r="M68" s="489">
        <f t="shared" si="0"/>
        <v>0</v>
      </c>
      <c r="N68" s="84"/>
    </row>
    <row r="69" spans="1:14">
      <c r="A69" s="407">
        <v>59</v>
      </c>
      <c r="B69" s="408"/>
      <c r="C69" s="443"/>
      <c r="D69" s="418"/>
      <c r="E69" s="418"/>
      <c r="F69" s="421" t="s">
        <v>212</v>
      </c>
      <c r="G69" s="415"/>
      <c r="H69" s="416"/>
      <c r="I69" s="416"/>
      <c r="J69" s="482"/>
      <c r="K69" s="84"/>
      <c r="L69" s="84"/>
      <c r="M69" s="489">
        <f t="shared" si="0"/>
        <v>0</v>
      </c>
      <c r="N69" s="84"/>
    </row>
    <row r="70" spans="1:14">
      <c r="A70" s="407">
        <v>60</v>
      </c>
      <c r="B70" s="408"/>
      <c r="C70" s="443"/>
      <c r="D70" s="418"/>
      <c r="E70" s="418"/>
      <c r="F70" s="421" t="s">
        <v>169</v>
      </c>
      <c r="G70" s="415"/>
      <c r="H70" s="422"/>
      <c r="I70" s="423"/>
      <c r="J70" s="482"/>
      <c r="K70" s="84"/>
      <c r="L70" s="84"/>
      <c r="M70" s="489">
        <f t="shared" si="0"/>
        <v>0</v>
      </c>
      <c r="N70" s="84"/>
    </row>
    <row r="71" spans="1:14">
      <c r="A71" s="407">
        <v>61</v>
      </c>
      <c r="B71" s="408"/>
      <c r="C71" s="443"/>
      <c r="D71" s="418"/>
      <c r="E71" s="418"/>
      <c r="F71" s="421" t="s">
        <v>213</v>
      </c>
      <c r="G71" s="415"/>
      <c r="H71" s="416"/>
      <c r="I71" s="416"/>
      <c r="J71" s="482"/>
      <c r="K71" s="84"/>
      <c r="L71" s="84"/>
      <c r="M71" s="489">
        <f t="shared" si="0"/>
        <v>0</v>
      </c>
      <c r="N71" s="84"/>
    </row>
    <row r="72" spans="1:14">
      <c r="A72" s="407">
        <v>62</v>
      </c>
      <c r="B72" s="408"/>
      <c r="C72" s="443"/>
      <c r="D72" s="418"/>
      <c r="E72" s="418"/>
      <c r="F72" s="421" t="s">
        <v>214</v>
      </c>
      <c r="G72" s="415"/>
      <c r="H72" s="416"/>
      <c r="I72" s="416"/>
      <c r="J72" s="482"/>
      <c r="K72" s="84"/>
      <c r="L72" s="84"/>
      <c r="M72" s="489">
        <f t="shared" si="0"/>
        <v>0</v>
      </c>
      <c r="N72" s="84"/>
    </row>
    <row r="73" spans="1:14">
      <c r="A73" s="407">
        <v>63</v>
      </c>
      <c r="B73" s="408"/>
      <c r="C73" s="443"/>
      <c r="D73" s="421" t="s">
        <v>215</v>
      </c>
      <c r="E73" s="415"/>
      <c r="F73" s="426"/>
      <c r="G73" s="84"/>
      <c r="H73" s="397"/>
      <c r="I73" s="84"/>
      <c r="J73" s="482"/>
      <c r="K73" s="84"/>
      <c r="L73" s="84"/>
      <c r="M73" s="489">
        <f t="shared" si="0"/>
        <v>0</v>
      </c>
      <c r="N73" s="84"/>
    </row>
    <row r="74" spans="1:14">
      <c r="A74" s="407">
        <v>64</v>
      </c>
      <c r="B74" s="408"/>
      <c r="C74" s="443"/>
      <c r="D74" s="414" t="s">
        <v>216</v>
      </c>
      <c r="E74" s="415"/>
      <c r="F74" s="416"/>
      <c r="G74" s="416"/>
      <c r="H74" s="457"/>
      <c r="I74" s="435"/>
      <c r="J74" s="482"/>
      <c r="K74" s="84"/>
      <c r="L74" s="84"/>
      <c r="M74" s="489">
        <f t="shared" si="0"/>
        <v>0</v>
      </c>
      <c r="N74" s="84"/>
    </row>
    <row r="75" spans="1:14">
      <c r="A75" s="407">
        <v>65</v>
      </c>
      <c r="B75" s="408"/>
      <c r="C75" s="443"/>
      <c r="D75" s="418"/>
      <c r="E75" s="421" t="s">
        <v>217</v>
      </c>
      <c r="F75" s="415"/>
      <c r="G75" s="416"/>
      <c r="H75" s="422"/>
      <c r="I75" s="420"/>
      <c r="J75" s="482"/>
      <c r="K75" s="84"/>
      <c r="L75" s="84"/>
      <c r="M75" s="489">
        <f t="shared" si="0"/>
        <v>0</v>
      </c>
      <c r="N75" s="84"/>
    </row>
    <row r="76" spans="1:14">
      <c r="A76" s="407">
        <v>66</v>
      </c>
      <c r="B76" s="408"/>
      <c r="C76" s="443"/>
      <c r="D76" s="418"/>
      <c r="E76" s="421" t="s">
        <v>218</v>
      </c>
      <c r="F76" s="415"/>
      <c r="G76" s="416"/>
      <c r="H76" s="422"/>
      <c r="I76" s="420"/>
      <c r="J76" s="482"/>
      <c r="K76" s="84"/>
      <c r="L76" s="84"/>
      <c r="M76" s="489">
        <f>J76</f>
        <v>0</v>
      </c>
      <c r="N76" s="84"/>
    </row>
    <row r="77" spans="1:14">
      <c r="A77" s="407">
        <v>67</v>
      </c>
      <c r="B77" s="408"/>
      <c r="C77" s="443"/>
      <c r="D77" s="418"/>
      <c r="E77" s="421" t="s">
        <v>219</v>
      </c>
      <c r="F77" s="415"/>
      <c r="G77" s="416"/>
      <c r="H77" s="422"/>
      <c r="I77" s="420"/>
      <c r="J77" s="482"/>
      <c r="K77" s="84"/>
      <c r="L77" s="84"/>
      <c r="M77" s="489">
        <f>J77</f>
        <v>0</v>
      </c>
      <c r="N77" s="84"/>
    </row>
    <row r="78" spans="1:14">
      <c r="A78" s="407">
        <v>68</v>
      </c>
      <c r="B78" s="408"/>
      <c r="C78" s="443"/>
      <c r="D78" s="418"/>
      <c r="E78" s="458" t="s">
        <v>220</v>
      </c>
      <c r="F78" s="415"/>
      <c r="G78" s="416"/>
      <c r="H78" s="422"/>
      <c r="I78" s="420"/>
      <c r="J78" s="482"/>
      <c r="K78" s="84"/>
      <c r="L78" s="84"/>
      <c r="M78" s="489">
        <f>J78</f>
        <v>0</v>
      </c>
      <c r="N78" s="84"/>
    </row>
    <row r="79" spans="1:14">
      <c r="A79" s="407">
        <v>69</v>
      </c>
      <c r="B79" s="408"/>
      <c r="C79" s="443"/>
      <c r="D79" s="418"/>
      <c r="E79" s="458" t="s">
        <v>221</v>
      </c>
      <c r="F79" s="415"/>
      <c r="G79" s="416"/>
      <c r="H79" s="416"/>
      <c r="I79" s="417"/>
      <c r="J79" s="482"/>
      <c r="K79" s="84"/>
      <c r="L79" s="84"/>
      <c r="M79" s="489">
        <f>J79</f>
        <v>0</v>
      </c>
      <c r="N79" s="84"/>
    </row>
    <row r="80" spans="1:14" ht="14.25" thickBot="1">
      <c r="A80" s="459">
        <v>70</v>
      </c>
      <c r="B80" s="460"/>
      <c r="C80" s="461"/>
      <c r="D80" s="462"/>
      <c r="E80" s="463" t="s">
        <v>222</v>
      </c>
      <c r="F80" s="464"/>
      <c r="G80" s="297"/>
      <c r="H80" s="465"/>
      <c r="I80" s="466"/>
      <c r="J80" s="483"/>
      <c r="K80" s="467" t="s">
        <v>89</v>
      </c>
      <c r="L80" s="84"/>
      <c r="M80" s="490">
        <f>J80</f>
        <v>0</v>
      </c>
      <c r="N80" s="84"/>
    </row>
    <row r="81" spans="1:14" ht="15.75" thickTop="1" thickBot="1">
      <c r="A81" s="501" t="s">
        <v>226</v>
      </c>
      <c r="B81" s="502"/>
      <c r="C81" s="502"/>
      <c r="D81" s="502"/>
      <c r="E81" s="502"/>
      <c r="F81" s="502"/>
      <c r="G81" s="502"/>
      <c r="H81" s="502"/>
      <c r="I81" s="503"/>
      <c r="J81" s="484">
        <f>SUM(J11:J80)</f>
        <v>10</v>
      </c>
      <c r="K81" s="468" t="s">
        <v>82</v>
      </c>
      <c r="L81" s="394"/>
      <c r="M81" s="84"/>
      <c r="N81" s="84"/>
    </row>
    <row r="82" spans="1:14">
      <c r="A82" s="395"/>
      <c r="B82" s="414"/>
      <c r="C82" s="306"/>
      <c r="D82" s="84"/>
      <c r="E82" s="84"/>
      <c r="F82" s="397"/>
      <c r="G82" s="84"/>
      <c r="H82" s="84"/>
      <c r="I82" s="84"/>
      <c r="J82" s="84"/>
      <c r="K82" s="84"/>
      <c r="L82" s="84"/>
      <c r="M82" s="84"/>
      <c r="N82" s="84"/>
    </row>
    <row r="83" spans="1:14">
      <c r="A83" s="84"/>
      <c r="B83" s="84"/>
      <c r="C83" s="469"/>
      <c r="D83" s="470"/>
      <c r="E83" s="84"/>
      <c r="F83" s="397"/>
      <c r="G83" s="84"/>
      <c r="H83" s="467" t="s">
        <v>444</v>
      </c>
      <c r="I83" s="84"/>
      <c r="J83" s="84"/>
      <c r="K83" s="84"/>
      <c r="L83" s="84"/>
      <c r="M83" s="84"/>
      <c r="N83" s="84"/>
    </row>
    <row r="84" spans="1:14" ht="15" thickBot="1">
      <c r="A84" s="84"/>
      <c r="B84" s="84"/>
      <c r="C84" s="84"/>
      <c r="D84" s="84"/>
      <c r="E84" s="84"/>
      <c r="F84" s="84"/>
      <c r="G84" s="84"/>
      <c r="H84" s="84"/>
      <c r="I84" s="471" t="s">
        <v>354</v>
      </c>
      <c r="J84" s="295"/>
      <c r="K84" s="472"/>
      <c r="L84" s="84"/>
      <c r="M84" s="84"/>
      <c r="N84" s="84"/>
    </row>
    <row r="85" spans="1:14" ht="14.25" thickTop="1">
      <c r="A85" s="84"/>
      <c r="B85" s="84"/>
      <c r="C85" s="84"/>
      <c r="D85" s="84"/>
      <c r="E85" s="84"/>
      <c r="F85" s="84"/>
      <c r="G85" s="84"/>
      <c r="H85" s="84"/>
      <c r="I85" s="473" t="s">
        <v>355</v>
      </c>
      <c r="J85" s="474" t="s">
        <v>402</v>
      </c>
      <c r="K85" s="84"/>
      <c r="L85" s="84"/>
      <c r="M85" s="84"/>
      <c r="N85" s="84"/>
    </row>
    <row r="86" spans="1:14">
      <c r="A86" s="84"/>
      <c r="B86" s="84"/>
      <c r="C86" s="84"/>
      <c r="D86" s="84"/>
      <c r="E86" s="84"/>
      <c r="F86" s="84"/>
      <c r="G86" s="84"/>
      <c r="H86" s="84"/>
      <c r="I86" s="475" t="s">
        <v>356</v>
      </c>
      <c r="J86" s="476" t="s">
        <v>382</v>
      </c>
      <c r="K86" s="84"/>
      <c r="L86" s="84"/>
      <c r="M86" s="84"/>
      <c r="N86" s="85"/>
    </row>
    <row r="87" spans="1:14">
      <c r="A87" s="84"/>
      <c r="B87" s="84"/>
      <c r="C87" s="84"/>
      <c r="D87" s="84"/>
      <c r="E87" s="84"/>
      <c r="F87" s="84"/>
      <c r="G87" s="84"/>
      <c r="H87" s="84"/>
      <c r="I87" s="477" t="s">
        <v>357</v>
      </c>
      <c r="J87" s="485">
        <v>307021</v>
      </c>
      <c r="K87" s="84"/>
      <c r="L87" s="84"/>
      <c r="M87" s="84"/>
      <c r="N87" s="85"/>
    </row>
    <row r="88" spans="1:14" ht="14.25" thickBot="1">
      <c r="A88" s="321"/>
      <c r="B88" s="84"/>
      <c r="C88" s="84"/>
      <c r="D88" s="84"/>
      <c r="E88" s="84"/>
      <c r="F88" s="84"/>
      <c r="G88" s="84"/>
      <c r="H88" s="84"/>
      <c r="I88" s="478" t="s">
        <v>145</v>
      </c>
      <c r="J88" s="486">
        <v>461032</v>
      </c>
      <c r="K88" s="84"/>
      <c r="L88" s="84"/>
      <c r="M88" s="84"/>
      <c r="N88" s="84"/>
    </row>
    <row r="89" spans="1:14" ht="14.25" thickBot="1">
      <c r="A89" s="321"/>
      <c r="B89" s="84"/>
      <c r="C89" s="84"/>
      <c r="D89" s="84"/>
      <c r="E89" s="84"/>
      <c r="F89" s="84"/>
      <c r="G89" s="84"/>
      <c r="H89" s="84"/>
      <c r="I89" s="479"/>
      <c r="J89" s="295"/>
      <c r="K89" s="84"/>
      <c r="L89" s="84"/>
      <c r="M89" s="84"/>
      <c r="N89" s="84"/>
    </row>
    <row r="90" spans="1:14" ht="15.75" thickTop="1" thickBot="1">
      <c r="A90" s="321"/>
      <c r="B90" s="84"/>
      <c r="C90" s="84"/>
      <c r="D90" s="84"/>
      <c r="E90" s="84"/>
      <c r="F90" s="84"/>
      <c r="G90" s="84"/>
      <c r="H90" s="84"/>
      <c r="I90" s="480" t="str">
        <f>J85&amp;"("&amp;J86&amp;")"</f>
        <v>令和7年(岡山市)</v>
      </c>
      <c r="J90" s="487">
        <f>J87/J88</f>
        <v>0.66594292803970223</v>
      </c>
      <c r="K90" s="84"/>
      <c r="L90" s="84"/>
      <c r="M90" s="84"/>
      <c r="N90" s="84"/>
    </row>
    <row r="91" spans="1:14" ht="17.100000000000001" customHeight="1" thickTop="1">
      <c r="A91" s="321"/>
      <c r="B91" s="84"/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</row>
    <row r="92" spans="1:14" ht="17.100000000000001" customHeight="1">
      <c r="A92" s="48"/>
      <c r="C92"/>
      <c r="D92"/>
    </row>
    <row r="93" spans="1:14" ht="17.100000000000001" customHeight="1">
      <c r="A93" s="48"/>
      <c r="B93" s="43"/>
      <c r="C93" s="43"/>
      <c r="D93" s="43"/>
      <c r="E93" s="43"/>
      <c r="F93" s="22"/>
      <c r="G93" s="4"/>
    </row>
    <row r="94" spans="1:14">
      <c r="A94" s="48"/>
      <c r="B94" s="1"/>
      <c r="C94" s="8"/>
      <c r="D94" s="4"/>
    </row>
    <row r="95" spans="1:14">
      <c r="A95" s="48"/>
      <c r="D95" s="4"/>
    </row>
    <row r="96" spans="1:14">
      <c r="A96" s="48"/>
      <c r="D96" s="4"/>
    </row>
    <row r="97" spans="1:4">
      <c r="A97" s="48"/>
      <c r="D97" s="4"/>
    </row>
    <row r="98" spans="1:4">
      <c r="A98" s="48"/>
      <c r="D98" s="4"/>
    </row>
    <row r="99" spans="1:4">
      <c r="A99" s="48"/>
      <c r="D99" s="4"/>
    </row>
    <row r="100" spans="1:4">
      <c r="A100" s="48"/>
      <c r="D100" s="4"/>
    </row>
    <row r="101" spans="1:4">
      <c r="A101" s="48"/>
      <c r="D101" s="4"/>
    </row>
    <row r="102" spans="1:4">
      <c r="A102" s="48"/>
      <c r="B102" s="1"/>
      <c r="C102" s="8"/>
      <c r="D102" s="4"/>
    </row>
    <row r="103" spans="1:4">
      <c r="A103" s="48"/>
      <c r="B103" s="1"/>
      <c r="C103" s="8"/>
      <c r="D103" s="4"/>
    </row>
    <row r="104" spans="1:4">
      <c r="A104" s="48"/>
      <c r="B104" s="1"/>
      <c r="C104" s="8"/>
      <c r="D104" s="4"/>
    </row>
    <row r="105" spans="1:4">
      <c r="A105" s="48"/>
      <c r="B105" s="1"/>
      <c r="C105" s="8"/>
      <c r="D105" s="4"/>
    </row>
    <row r="106" spans="1:4">
      <c r="A106" s="48"/>
      <c r="B106" s="1"/>
      <c r="C106" s="8"/>
      <c r="D106" s="4"/>
    </row>
    <row r="107" spans="1:4">
      <c r="A107" s="48"/>
      <c r="B107" s="1"/>
      <c r="C107" s="8"/>
      <c r="D107" s="4"/>
    </row>
    <row r="108" spans="1:4">
      <c r="A108" s="48"/>
      <c r="B108" s="1"/>
      <c r="C108" s="8"/>
      <c r="D108" s="4"/>
    </row>
    <row r="109" spans="1:4">
      <c r="A109" s="48"/>
      <c r="B109" s="1"/>
      <c r="C109" s="8"/>
      <c r="D109" s="4"/>
    </row>
    <row r="110" spans="1:4">
      <c r="A110" s="48"/>
      <c r="B110" s="1"/>
      <c r="C110" s="8"/>
      <c r="D110" s="4"/>
    </row>
    <row r="111" spans="1:4">
      <c r="A111" s="497"/>
      <c r="B111" s="497"/>
      <c r="C111" s="8"/>
      <c r="D111" s="4"/>
    </row>
    <row r="112" spans="1:4">
      <c r="C112" s="8"/>
      <c r="D112" s="4"/>
    </row>
    <row r="113" spans="3:4">
      <c r="C113" s="8"/>
      <c r="D113" s="4"/>
    </row>
    <row r="114" spans="3:4">
      <c r="C114" s="8"/>
      <c r="D114" s="4"/>
    </row>
    <row r="115" spans="3:4">
      <c r="C115" s="8"/>
      <c r="D115" s="4"/>
    </row>
    <row r="116" spans="3:4">
      <c r="C116" s="8"/>
      <c r="D116" s="4"/>
    </row>
    <row r="117" spans="3:4">
      <c r="C117" s="8"/>
      <c r="D117" s="4"/>
    </row>
    <row r="118" spans="3:4">
      <c r="C118" s="8"/>
      <c r="D118" s="4"/>
    </row>
    <row r="119" spans="3:4">
      <c r="C119" s="8"/>
      <c r="D119" s="4"/>
    </row>
    <row r="120" spans="3:4">
      <c r="C120" s="8"/>
      <c r="D120" s="4"/>
    </row>
    <row r="121" spans="3:4">
      <c r="C121" s="8"/>
      <c r="D121" s="4"/>
    </row>
    <row r="122" spans="3:4">
      <c r="C122" s="8"/>
      <c r="D122" s="4"/>
    </row>
    <row r="123" spans="3:4">
      <c r="C123" s="8"/>
      <c r="D123" s="4"/>
    </row>
  </sheetData>
  <mergeCells count="4">
    <mergeCell ref="B5:K6"/>
    <mergeCell ref="A111:B111"/>
    <mergeCell ref="B10:I10"/>
    <mergeCell ref="A81:I81"/>
  </mergeCells>
  <phoneticPr fontId="2"/>
  <dataValidations xWindow="541" yWindow="496" count="1">
    <dataValidation type="list" allowBlank="1" showInputMessage="1" showErrorMessage="1" sqref="K81" xr:uid="{F15413CF-8F6D-4573-A7EE-F9C70CC619AC}">
      <formula1>単位</formula1>
    </dataValidation>
  </dataValidations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rowBreaks count="1" manualBreakCount="1">
    <brk id="38" max="10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C8B6D-7048-4684-B78B-9EF1FEBD2FF4}">
  <sheetPr codeName="Sheet20"/>
  <dimension ref="A1:N44"/>
  <sheetViews>
    <sheetView zoomScaleNormal="100" workbookViewId="0">
      <pane xSplit="3" ySplit="7" topLeftCell="D8" activePane="bottomRight" state="frozen"/>
      <selection activeCell="B1" sqref="B1:J1"/>
      <selection pane="topRight" activeCell="B1" sqref="B1:J1"/>
      <selection pane="bottomLeft" activeCell="B1" sqref="B1:J1"/>
      <selection pane="bottomRight"/>
    </sheetView>
  </sheetViews>
  <sheetFormatPr defaultRowHeight="13.5"/>
  <cols>
    <col min="1" max="1" width="9.625" style="59" customWidth="1"/>
    <col min="2" max="2" width="27.125" style="15" customWidth="1"/>
    <col min="3" max="12" width="14.625" style="57" customWidth="1"/>
    <col min="13" max="13" width="13.125" style="57" customWidth="1"/>
    <col min="14" max="14" width="9.5" style="58" bestFit="1" customWidth="1"/>
    <col min="15" max="16384" width="9" style="57"/>
  </cols>
  <sheetData>
    <row r="1" spans="1:14" customFormat="1" ht="16.5">
      <c r="A1" s="142" t="s">
        <v>425</v>
      </c>
      <c r="B1" s="10"/>
      <c r="C1" s="143"/>
      <c r="F1" s="143"/>
      <c r="H1" s="143"/>
      <c r="I1" s="143"/>
      <c r="L1" s="55"/>
      <c r="M1" s="55"/>
      <c r="N1" s="56"/>
    </row>
    <row r="2" spans="1:14" customFormat="1" ht="18.75" customHeight="1">
      <c r="A2" s="11"/>
      <c r="B2" s="10"/>
      <c r="C2" s="10"/>
      <c r="D2" s="10"/>
      <c r="E2" s="12"/>
      <c r="F2" s="57"/>
      <c r="G2" s="10"/>
      <c r="H2" s="10"/>
      <c r="I2" s="13"/>
      <c r="J2" s="13"/>
      <c r="K2" s="13"/>
      <c r="L2" s="14"/>
      <c r="M2" s="14"/>
      <c r="N2" s="144" t="s">
        <v>426</v>
      </c>
    </row>
    <row r="3" spans="1:14">
      <c r="A3" s="145"/>
      <c r="B3" s="146"/>
      <c r="C3" s="653" t="s">
        <v>427</v>
      </c>
      <c r="D3" s="654" t="s">
        <v>428</v>
      </c>
      <c r="E3" s="653" t="s">
        <v>429</v>
      </c>
      <c r="F3" s="655" t="s">
        <v>430</v>
      </c>
      <c r="G3" s="149"/>
      <c r="H3" s="150"/>
      <c r="I3" s="149"/>
      <c r="J3" s="149"/>
      <c r="K3" s="149"/>
      <c r="L3" s="151"/>
      <c r="M3" s="651" t="s">
        <v>80</v>
      </c>
      <c r="N3" s="652" t="s">
        <v>59</v>
      </c>
    </row>
    <row r="4" spans="1:14" ht="14.25">
      <c r="A4" s="152"/>
      <c r="B4" s="153"/>
      <c r="C4" s="654"/>
      <c r="D4" s="654"/>
      <c r="E4" s="654"/>
      <c r="F4" s="653"/>
      <c r="G4" s="656" t="s">
        <v>431</v>
      </c>
      <c r="H4" s="659" t="s">
        <v>58</v>
      </c>
      <c r="I4" s="154"/>
      <c r="J4" s="154"/>
      <c r="K4" s="154"/>
      <c r="L4" s="155"/>
      <c r="M4" s="651"/>
      <c r="N4" s="652"/>
    </row>
    <row r="5" spans="1:14" ht="14.25">
      <c r="A5" s="152"/>
      <c r="B5" s="153"/>
      <c r="C5" s="654"/>
      <c r="D5" s="654"/>
      <c r="E5" s="654"/>
      <c r="F5" s="653"/>
      <c r="G5" s="657"/>
      <c r="H5" s="660"/>
      <c r="I5" s="662" t="s">
        <v>432</v>
      </c>
      <c r="J5" s="156"/>
      <c r="K5" s="154"/>
      <c r="L5" s="664" t="s">
        <v>433</v>
      </c>
      <c r="M5" s="651"/>
      <c r="N5" s="652"/>
    </row>
    <row r="6" spans="1:14" ht="27">
      <c r="A6" s="157"/>
      <c r="B6" s="158"/>
      <c r="C6" s="654"/>
      <c r="D6" s="654"/>
      <c r="E6" s="654"/>
      <c r="F6" s="653"/>
      <c r="G6" s="658"/>
      <c r="H6" s="661"/>
      <c r="I6" s="663"/>
      <c r="J6" s="147" t="s">
        <v>434</v>
      </c>
      <c r="K6" s="148" t="s">
        <v>279</v>
      </c>
      <c r="L6" s="663"/>
      <c r="M6" s="651"/>
      <c r="N6" s="652"/>
    </row>
    <row r="7" spans="1:14" ht="14.25">
      <c r="A7" s="159" t="s">
        <v>5</v>
      </c>
      <c r="B7" s="160" t="s">
        <v>280</v>
      </c>
      <c r="C7" s="161">
        <v>43537</v>
      </c>
      <c r="D7" s="162">
        <v>23067</v>
      </c>
      <c r="E7" s="162">
        <v>11706</v>
      </c>
      <c r="F7" s="162">
        <v>8764</v>
      </c>
      <c r="G7" s="162">
        <v>1074</v>
      </c>
      <c r="H7" s="162">
        <v>7690</v>
      </c>
      <c r="I7" s="162">
        <v>5984</v>
      </c>
      <c r="J7" s="162">
        <v>3541</v>
      </c>
      <c r="K7" s="162">
        <v>2443</v>
      </c>
      <c r="L7" s="163">
        <v>1706</v>
      </c>
      <c r="M7" s="164">
        <v>0.25515098841192435</v>
      </c>
      <c r="N7" s="165">
        <v>5.1361905102375108E-2</v>
      </c>
    </row>
    <row r="8" spans="1:14" ht="14.25">
      <c r="A8" s="166" t="s">
        <v>6</v>
      </c>
      <c r="B8" s="167" t="s">
        <v>31</v>
      </c>
      <c r="C8" s="168">
        <v>577</v>
      </c>
      <c r="D8" s="169">
        <v>6</v>
      </c>
      <c r="E8" s="169">
        <v>6</v>
      </c>
      <c r="F8" s="169">
        <v>565</v>
      </c>
      <c r="G8" s="169">
        <v>40</v>
      </c>
      <c r="H8" s="169">
        <v>525</v>
      </c>
      <c r="I8" s="169">
        <v>491</v>
      </c>
      <c r="J8" s="169">
        <v>458</v>
      </c>
      <c r="K8" s="169">
        <v>33</v>
      </c>
      <c r="L8" s="163">
        <v>34</v>
      </c>
      <c r="M8" s="170">
        <v>8.8869037534461778E-2</v>
      </c>
      <c r="N8" s="165">
        <v>8.7020807984351661E-2</v>
      </c>
    </row>
    <row r="9" spans="1:14" ht="14.25">
      <c r="A9" s="166" t="s">
        <v>7</v>
      </c>
      <c r="B9" s="167" t="s">
        <v>52</v>
      </c>
      <c r="C9" s="168">
        <v>21677</v>
      </c>
      <c r="D9" s="169">
        <v>482</v>
      </c>
      <c r="E9" s="169">
        <v>220</v>
      </c>
      <c r="F9" s="169">
        <v>20975</v>
      </c>
      <c r="G9" s="169">
        <v>905</v>
      </c>
      <c r="H9" s="169">
        <v>20070</v>
      </c>
      <c r="I9" s="169">
        <v>19612</v>
      </c>
      <c r="J9" s="169">
        <v>11028</v>
      </c>
      <c r="K9" s="169">
        <v>8584</v>
      </c>
      <c r="L9" s="163">
        <v>458</v>
      </c>
      <c r="M9" s="170">
        <v>2.9138588217455571E-2</v>
      </c>
      <c r="N9" s="165">
        <v>2.8194948003004594E-2</v>
      </c>
    </row>
    <row r="10" spans="1:14" ht="14.25">
      <c r="A10" s="166" t="s">
        <v>8</v>
      </c>
      <c r="B10" s="167" t="s">
        <v>32</v>
      </c>
      <c r="C10" s="168">
        <v>15139</v>
      </c>
      <c r="D10" s="169">
        <v>881</v>
      </c>
      <c r="E10" s="169">
        <v>265</v>
      </c>
      <c r="F10" s="169">
        <v>13993</v>
      </c>
      <c r="G10" s="169">
        <v>910</v>
      </c>
      <c r="H10" s="169">
        <v>13083</v>
      </c>
      <c r="I10" s="169">
        <v>12877</v>
      </c>
      <c r="J10" s="169">
        <v>8852</v>
      </c>
      <c r="K10" s="169">
        <v>4025</v>
      </c>
      <c r="L10" s="163">
        <v>206</v>
      </c>
      <c r="M10" s="170">
        <v>6.6695684583468071E-2</v>
      </c>
      <c r="N10" s="165">
        <v>6.1646919504357529E-2</v>
      </c>
    </row>
    <row r="11" spans="1:14" ht="14.25">
      <c r="A11" s="171" t="s">
        <v>9</v>
      </c>
      <c r="B11" s="172" t="s">
        <v>23</v>
      </c>
      <c r="C11" s="173">
        <v>8344</v>
      </c>
      <c r="D11" s="174">
        <v>500</v>
      </c>
      <c r="E11" s="174">
        <v>134</v>
      </c>
      <c r="F11" s="174">
        <v>7710</v>
      </c>
      <c r="G11" s="174">
        <v>517</v>
      </c>
      <c r="H11" s="174">
        <v>7193</v>
      </c>
      <c r="I11" s="174">
        <v>7102</v>
      </c>
      <c r="J11" s="174">
        <v>5433</v>
      </c>
      <c r="K11" s="174">
        <v>1669</v>
      </c>
      <c r="L11" s="175">
        <v>91</v>
      </c>
      <c r="M11" s="176">
        <v>3.9422067948261849E-2</v>
      </c>
      <c r="N11" s="177">
        <v>3.6426671126689701E-2</v>
      </c>
    </row>
    <row r="12" spans="1:14" ht="14.25">
      <c r="A12" s="166" t="s">
        <v>10</v>
      </c>
      <c r="B12" s="167" t="s">
        <v>33</v>
      </c>
      <c r="C12" s="168">
        <v>12488</v>
      </c>
      <c r="D12" s="169">
        <v>6</v>
      </c>
      <c r="E12" s="169">
        <v>6</v>
      </c>
      <c r="F12" s="169">
        <v>12476</v>
      </c>
      <c r="G12" s="169">
        <v>163</v>
      </c>
      <c r="H12" s="169">
        <v>12313</v>
      </c>
      <c r="I12" s="169">
        <v>12286</v>
      </c>
      <c r="J12" s="169">
        <v>10546</v>
      </c>
      <c r="K12" s="169">
        <v>1740</v>
      </c>
      <c r="L12" s="163">
        <v>27</v>
      </c>
      <c r="M12" s="170">
        <v>1.1532805743795324E-2</v>
      </c>
      <c r="N12" s="165">
        <v>1.1521723611434213E-2</v>
      </c>
    </row>
    <row r="13" spans="1:14" ht="14.25">
      <c r="A13" s="166" t="s">
        <v>11</v>
      </c>
      <c r="B13" s="167" t="s">
        <v>34</v>
      </c>
      <c r="C13" s="168">
        <v>1319</v>
      </c>
      <c r="D13" s="169">
        <v>0</v>
      </c>
      <c r="E13" s="169">
        <v>0</v>
      </c>
      <c r="F13" s="169">
        <v>1319</v>
      </c>
      <c r="G13" s="169">
        <v>25</v>
      </c>
      <c r="H13" s="169">
        <v>1294</v>
      </c>
      <c r="I13" s="169">
        <v>1293</v>
      </c>
      <c r="J13" s="169">
        <v>1218</v>
      </c>
      <c r="K13" s="169">
        <v>75</v>
      </c>
      <c r="L13" s="163">
        <v>1</v>
      </c>
      <c r="M13" s="170">
        <v>1.0372132290217136E-3</v>
      </c>
      <c r="N13" s="165">
        <v>1.0372132290217136E-3</v>
      </c>
    </row>
    <row r="14" spans="1:14" ht="14.25">
      <c r="A14" s="166" t="s">
        <v>12</v>
      </c>
      <c r="B14" s="167" t="s">
        <v>281</v>
      </c>
      <c r="C14" s="168">
        <v>13645</v>
      </c>
      <c r="D14" s="169">
        <v>315</v>
      </c>
      <c r="E14" s="169">
        <v>71</v>
      </c>
      <c r="F14" s="169">
        <v>13259</v>
      </c>
      <c r="G14" s="169">
        <v>490</v>
      </c>
      <c r="H14" s="169">
        <v>12769</v>
      </c>
      <c r="I14" s="169">
        <v>12642</v>
      </c>
      <c r="J14" s="169">
        <v>9716</v>
      </c>
      <c r="K14" s="169">
        <v>2926</v>
      </c>
      <c r="L14" s="163">
        <v>127</v>
      </c>
      <c r="M14" s="170">
        <v>4.098326188920072E-2</v>
      </c>
      <c r="N14" s="165">
        <v>3.9823896620660486E-2</v>
      </c>
    </row>
    <row r="15" spans="1:14" ht="14.25">
      <c r="A15" s="166" t="s">
        <v>13</v>
      </c>
      <c r="B15" s="167" t="s">
        <v>35</v>
      </c>
      <c r="C15" s="168">
        <v>6563</v>
      </c>
      <c r="D15" s="169">
        <v>243</v>
      </c>
      <c r="E15" s="169">
        <v>102</v>
      </c>
      <c r="F15" s="169">
        <v>6218</v>
      </c>
      <c r="G15" s="169">
        <v>516</v>
      </c>
      <c r="H15" s="169">
        <v>5702</v>
      </c>
      <c r="I15" s="169">
        <v>5630</v>
      </c>
      <c r="J15" s="169">
        <v>4985</v>
      </c>
      <c r="K15" s="169">
        <v>645</v>
      </c>
      <c r="L15" s="163">
        <v>72</v>
      </c>
      <c r="M15" s="170">
        <v>3.5765180310894949E-2</v>
      </c>
      <c r="N15" s="165">
        <v>3.3885096933284287E-2</v>
      </c>
    </row>
    <row r="16" spans="1:14" ht="14.25">
      <c r="A16" s="171" t="s">
        <v>14</v>
      </c>
      <c r="B16" s="172" t="s">
        <v>36</v>
      </c>
      <c r="C16" s="173">
        <v>9672</v>
      </c>
      <c r="D16" s="178">
        <v>55</v>
      </c>
      <c r="E16" s="178">
        <v>21</v>
      </c>
      <c r="F16" s="174">
        <v>9596</v>
      </c>
      <c r="G16" s="174">
        <v>306</v>
      </c>
      <c r="H16" s="174">
        <v>9290</v>
      </c>
      <c r="I16" s="174">
        <v>9285</v>
      </c>
      <c r="J16" s="174">
        <v>8446</v>
      </c>
      <c r="K16" s="174">
        <v>839</v>
      </c>
      <c r="L16" s="178">
        <v>5</v>
      </c>
      <c r="M16" s="176">
        <v>6.9539194272823278E-3</v>
      </c>
      <c r="N16" s="177">
        <v>6.8992773805005396E-3</v>
      </c>
    </row>
    <row r="17" spans="1:14" ht="14.25">
      <c r="A17" s="166" t="s">
        <v>15</v>
      </c>
      <c r="B17" s="167" t="s">
        <v>37</v>
      </c>
      <c r="C17" s="168">
        <v>2342</v>
      </c>
      <c r="D17" s="169">
        <v>49</v>
      </c>
      <c r="E17" s="169">
        <v>0</v>
      </c>
      <c r="F17" s="169">
        <v>2293</v>
      </c>
      <c r="G17" s="169">
        <v>99</v>
      </c>
      <c r="H17" s="169">
        <v>2194</v>
      </c>
      <c r="I17" s="169">
        <v>2172</v>
      </c>
      <c r="J17" s="169">
        <v>1706</v>
      </c>
      <c r="K17" s="169">
        <v>466</v>
      </c>
      <c r="L17" s="163">
        <v>22</v>
      </c>
      <c r="M17" s="170">
        <v>9.7932790172933753E-3</v>
      </c>
      <c r="N17" s="165">
        <v>9.588381206940097E-3</v>
      </c>
    </row>
    <row r="18" spans="1:14" ht="14.25">
      <c r="A18" s="166" t="s">
        <v>16</v>
      </c>
      <c r="B18" s="167" t="s">
        <v>38</v>
      </c>
      <c r="C18" s="168">
        <v>12803</v>
      </c>
      <c r="D18" s="169">
        <v>629</v>
      </c>
      <c r="E18" s="169">
        <v>174</v>
      </c>
      <c r="F18" s="169">
        <v>12000</v>
      </c>
      <c r="G18" s="169">
        <v>1186</v>
      </c>
      <c r="H18" s="169">
        <v>10814</v>
      </c>
      <c r="I18" s="169">
        <v>10649</v>
      </c>
      <c r="J18" s="169">
        <v>8920</v>
      </c>
      <c r="K18" s="169">
        <v>1729</v>
      </c>
      <c r="L18" s="163">
        <v>165</v>
      </c>
      <c r="M18" s="170">
        <v>5.9638933607608142E-2</v>
      </c>
      <c r="N18" s="165">
        <v>5.5898399069850634E-2</v>
      </c>
    </row>
    <row r="19" spans="1:14" ht="14.25">
      <c r="A19" s="166" t="s">
        <v>17</v>
      </c>
      <c r="B19" s="167" t="s">
        <v>265</v>
      </c>
      <c r="C19" s="168">
        <v>6691</v>
      </c>
      <c r="D19" s="169">
        <v>182</v>
      </c>
      <c r="E19" s="169">
        <v>24</v>
      </c>
      <c r="F19" s="169">
        <v>6485</v>
      </c>
      <c r="G19" s="169">
        <v>305</v>
      </c>
      <c r="H19" s="169">
        <v>6180</v>
      </c>
      <c r="I19" s="169">
        <v>6157</v>
      </c>
      <c r="J19" s="169">
        <v>5120</v>
      </c>
      <c r="K19" s="169">
        <v>1037</v>
      </c>
      <c r="L19" s="163">
        <v>23</v>
      </c>
      <c r="M19" s="170">
        <v>3.9957814676001908E-2</v>
      </c>
      <c r="N19" s="165">
        <v>3.8727608455219303E-2</v>
      </c>
    </row>
    <row r="20" spans="1:14" ht="14.25">
      <c r="A20" s="166" t="s">
        <v>18</v>
      </c>
      <c r="B20" s="167" t="s">
        <v>266</v>
      </c>
      <c r="C20" s="168">
        <v>11028</v>
      </c>
      <c r="D20" s="169">
        <v>237</v>
      </c>
      <c r="E20" s="169">
        <v>39</v>
      </c>
      <c r="F20" s="169">
        <v>10752</v>
      </c>
      <c r="G20" s="169">
        <v>852</v>
      </c>
      <c r="H20" s="169">
        <v>9900</v>
      </c>
      <c r="I20" s="169">
        <v>9854</v>
      </c>
      <c r="J20" s="169">
        <v>8418</v>
      </c>
      <c r="K20" s="169">
        <v>1436</v>
      </c>
      <c r="L20" s="163">
        <v>46</v>
      </c>
      <c r="M20" s="170">
        <v>4.4476816640814619E-2</v>
      </c>
      <c r="N20" s="165">
        <v>4.3363686300511316E-2</v>
      </c>
    </row>
    <row r="21" spans="1:14" ht="14.25">
      <c r="A21" s="171" t="s">
        <v>19</v>
      </c>
      <c r="B21" s="172" t="s">
        <v>267</v>
      </c>
      <c r="C21" s="173">
        <v>200</v>
      </c>
      <c r="D21" s="174">
        <v>1</v>
      </c>
      <c r="E21" s="174">
        <v>0</v>
      </c>
      <c r="F21" s="174">
        <v>199</v>
      </c>
      <c r="G21" s="174">
        <v>11</v>
      </c>
      <c r="H21" s="174">
        <v>188</v>
      </c>
      <c r="I21" s="174">
        <v>188</v>
      </c>
      <c r="J21" s="174">
        <v>158</v>
      </c>
      <c r="K21" s="174">
        <v>30</v>
      </c>
      <c r="L21" s="175">
        <v>0</v>
      </c>
      <c r="M21" s="176">
        <v>6.548188116348207E-3</v>
      </c>
      <c r="N21" s="177">
        <v>6.5154471757664654E-3</v>
      </c>
    </row>
    <row r="22" spans="1:14" ht="14.25">
      <c r="A22" s="166" t="s">
        <v>20</v>
      </c>
      <c r="B22" s="167" t="s">
        <v>53</v>
      </c>
      <c r="C22" s="168">
        <v>1698</v>
      </c>
      <c r="D22" s="169">
        <v>9</v>
      </c>
      <c r="E22" s="179">
        <v>3</v>
      </c>
      <c r="F22" s="169">
        <v>1686</v>
      </c>
      <c r="G22" s="169">
        <v>100</v>
      </c>
      <c r="H22" s="169">
        <v>1586</v>
      </c>
      <c r="I22" s="169">
        <v>1582</v>
      </c>
      <c r="J22" s="169">
        <v>1329</v>
      </c>
      <c r="K22" s="169">
        <v>253</v>
      </c>
      <c r="L22" s="163">
        <v>4</v>
      </c>
      <c r="M22" s="170">
        <v>6.6858000772528842E-3</v>
      </c>
      <c r="N22" s="165">
        <v>6.6385506067422632E-3</v>
      </c>
    </row>
    <row r="23" spans="1:14" ht="14.25">
      <c r="A23" s="166" t="s">
        <v>21</v>
      </c>
      <c r="B23" s="167" t="s">
        <v>29</v>
      </c>
      <c r="C23" s="168">
        <v>9108</v>
      </c>
      <c r="D23" s="169">
        <v>17</v>
      </c>
      <c r="E23" s="169">
        <v>7</v>
      </c>
      <c r="F23" s="169">
        <v>9084</v>
      </c>
      <c r="G23" s="169">
        <v>93</v>
      </c>
      <c r="H23" s="169">
        <v>8991</v>
      </c>
      <c r="I23" s="169">
        <v>8971</v>
      </c>
      <c r="J23" s="169">
        <v>7067</v>
      </c>
      <c r="K23" s="169">
        <v>1904</v>
      </c>
      <c r="L23" s="163">
        <v>20</v>
      </c>
      <c r="M23" s="170">
        <v>5.0508663500170532E-2</v>
      </c>
      <c r="N23" s="165">
        <v>5.0375570842726078E-2</v>
      </c>
    </row>
    <row r="24" spans="1:14" ht="14.25">
      <c r="A24" s="166" t="s">
        <v>57</v>
      </c>
      <c r="B24" s="167" t="s">
        <v>282</v>
      </c>
      <c r="C24" s="168">
        <v>6411</v>
      </c>
      <c r="D24" s="179">
        <v>206</v>
      </c>
      <c r="E24" s="179">
        <v>37</v>
      </c>
      <c r="F24" s="169">
        <v>6168</v>
      </c>
      <c r="G24" s="169">
        <v>292</v>
      </c>
      <c r="H24" s="169">
        <v>5876</v>
      </c>
      <c r="I24" s="169">
        <v>5849</v>
      </c>
      <c r="J24" s="169">
        <v>4512</v>
      </c>
      <c r="K24" s="169">
        <v>1337</v>
      </c>
      <c r="L24" s="180">
        <v>27</v>
      </c>
      <c r="M24" s="170">
        <v>0.92553560085465159</v>
      </c>
      <c r="N24" s="165">
        <v>0.8904544667090144</v>
      </c>
    </row>
    <row r="25" spans="1:14" ht="14.25">
      <c r="A25" s="166" t="s">
        <v>22</v>
      </c>
      <c r="B25" s="167" t="s">
        <v>39</v>
      </c>
      <c r="C25" s="168">
        <v>20053</v>
      </c>
      <c r="D25" s="169">
        <v>347</v>
      </c>
      <c r="E25" s="169">
        <v>70</v>
      </c>
      <c r="F25" s="169">
        <v>19636</v>
      </c>
      <c r="G25" s="169">
        <v>481</v>
      </c>
      <c r="H25" s="169">
        <v>19155</v>
      </c>
      <c r="I25" s="169">
        <v>18941</v>
      </c>
      <c r="J25" s="169">
        <v>15952</v>
      </c>
      <c r="K25" s="169">
        <v>2989</v>
      </c>
      <c r="L25" s="163">
        <v>214</v>
      </c>
      <c r="M25" s="170">
        <v>2.357187836003297E-2</v>
      </c>
      <c r="N25" s="165">
        <v>2.3081703659183533E-2</v>
      </c>
    </row>
    <row r="26" spans="1:14" ht="14.25">
      <c r="A26" s="171" t="s">
        <v>71</v>
      </c>
      <c r="B26" s="172" t="s">
        <v>27</v>
      </c>
      <c r="C26" s="173">
        <v>11107</v>
      </c>
      <c r="D26" s="174">
        <v>1348</v>
      </c>
      <c r="E26" s="174">
        <v>326</v>
      </c>
      <c r="F26" s="174">
        <v>9433</v>
      </c>
      <c r="G26" s="174">
        <v>830</v>
      </c>
      <c r="H26" s="174">
        <v>8603</v>
      </c>
      <c r="I26" s="174">
        <v>8413</v>
      </c>
      <c r="J26" s="174">
        <v>6192</v>
      </c>
      <c r="K26" s="174">
        <v>2221</v>
      </c>
      <c r="L26" s="175">
        <v>190</v>
      </c>
      <c r="M26" s="176">
        <v>6.7864110474242248E-2</v>
      </c>
      <c r="N26" s="177">
        <v>5.7635919159406419E-2</v>
      </c>
    </row>
    <row r="27" spans="1:14" ht="14.25">
      <c r="A27" s="166" t="s">
        <v>74</v>
      </c>
      <c r="B27" s="167" t="s">
        <v>30</v>
      </c>
      <c r="C27" s="168">
        <v>66353</v>
      </c>
      <c r="D27" s="169">
        <v>11774</v>
      </c>
      <c r="E27" s="169">
        <v>2578</v>
      </c>
      <c r="F27" s="169">
        <v>52001</v>
      </c>
      <c r="G27" s="169">
        <v>10157</v>
      </c>
      <c r="H27" s="169">
        <v>41844</v>
      </c>
      <c r="I27" s="169">
        <v>40662</v>
      </c>
      <c r="J27" s="169">
        <v>36060</v>
      </c>
      <c r="K27" s="169">
        <v>4602</v>
      </c>
      <c r="L27" s="163">
        <v>1182</v>
      </c>
      <c r="M27" s="170">
        <v>7.9341525010283437E-2</v>
      </c>
      <c r="N27" s="165">
        <v>6.2180137176310782E-2</v>
      </c>
    </row>
    <row r="28" spans="1:14" ht="14.25">
      <c r="A28" s="166" t="s">
        <v>242</v>
      </c>
      <c r="B28" s="167" t="s">
        <v>388</v>
      </c>
      <c r="C28" s="168">
        <v>2966</v>
      </c>
      <c r="D28" s="179">
        <v>24</v>
      </c>
      <c r="E28" s="179">
        <v>24</v>
      </c>
      <c r="F28" s="169">
        <v>2918</v>
      </c>
      <c r="G28" s="169">
        <v>126</v>
      </c>
      <c r="H28" s="169">
        <v>2792</v>
      </c>
      <c r="I28" s="169">
        <v>2780</v>
      </c>
      <c r="J28" s="169">
        <v>2452</v>
      </c>
      <c r="K28" s="169">
        <v>328</v>
      </c>
      <c r="L28" s="179">
        <v>12</v>
      </c>
      <c r="M28" s="170">
        <v>1.2637538688082026E-2</v>
      </c>
      <c r="N28" s="165">
        <v>1.2433020192792767E-2</v>
      </c>
    </row>
    <row r="29" spans="1:14" ht="14.25">
      <c r="A29" s="166" t="s">
        <v>243</v>
      </c>
      <c r="B29" s="167" t="s">
        <v>268</v>
      </c>
      <c r="C29" s="168">
        <v>921</v>
      </c>
      <c r="D29" s="179">
        <v>7</v>
      </c>
      <c r="E29" s="169">
        <v>7</v>
      </c>
      <c r="F29" s="169">
        <v>907</v>
      </c>
      <c r="G29" s="169">
        <v>39</v>
      </c>
      <c r="H29" s="169">
        <v>868</v>
      </c>
      <c r="I29" s="169">
        <v>864</v>
      </c>
      <c r="J29" s="169">
        <v>762</v>
      </c>
      <c r="K29" s="169">
        <v>102</v>
      </c>
      <c r="L29" s="179">
        <v>4</v>
      </c>
      <c r="M29" s="170">
        <v>1.2629656242972095E-2</v>
      </c>
      <c r="N29" s="165">
        <v>1.2437674497693476E-2</v>
      </c>
    </row>
    <row r="30" spans="1:14" ht="14.25">
      <c r="A30" s="166" t="s">
        <v>244</v>
      </c>
      <c r="B30" s="167" t="s">
        <v>269</v>
      </c>
      <c r="C30" s="168">
        <v>6478</v>
      </c>
      <c r="D30" s="169">
        <v>54</v>
      </c>
      <c r="E30" s="169">
        <v>47</v>
      </c>
      <c r="F30" s="169">
        <v>6377</v>
      </c>
      <c r="G30" s="169">
        <v>660</v>
      </c>
      <c r="H30" s="169">
        <v>5717</v>
      </c>
      <c r="I30" s="169">
        <v>5623</v>
      </c>
      <c r="J30" s="169">
        <v>4604</v>
      </c>
      <c r="K30" s="169">
        <v>1019</v>
      </c>
      <c r="L30" s="163">
        <v>94</v>
      </c>
      <c r="M30" s="170">
        <v>5.6506735798299394E-2</v>
      </c>
      <c r="N30" s="165">
        <v>5.5625726178721087E-2</v>
      </c>
    </row>
    <row r="31" spans="1:14" ht="14.25">
      <c r="A31" s="171" t="s">
        <v>245</v>
      </c>
      <c r="B31" s="172" t="s">
        <v>41</v>
      </c>
      <c r="C31" s="173">
        <v>148258</v>
      </c>
      <c r="D31" s="174">
        <v>9348</v>
      </c>
      <c r="E31" s="174">
        <v>3238</v>
      </c>
      <c r="F31" s="174">
        <v>135672</v>
      </c>
      <c r="G31" s="174">
        <v>9923</v>
      </c>
      <c r="H31" s="174">
        <v>125749</v>
      </c>
      <c r="I31" s="174">
        <v>122369</v>
      </c>
      <c r="J31" s="174">
        <v>72200</v>
      </c>
      <c r="K31" s="174">
        <v>50169</v>
      </c>
      <c r="L31" s="175">
        <v>3380</v>
      </c>
      <c r="M31" s="176">
        <v>0.13430136215449612</v>
      </c>
      <c r="N31" s="177">
        <v>0.12290017676094914</v>
      </c>
    </row>
    <row r="32" spans="1:14" ht="14.25">
      <c r="A32" s="166" t="s">
        <v>246</v>
      </c>
      <c r="B32" s="167" t="s">
        <v>42</v>
      </c>
      <c r="C32" s="168">
        <v>23162</v>
      </c>
      <c r="D32" s="169">
        <v>250</v>
      </c>
      <c r="E32" s="169">
        <v>245</v>
      </c>
      <c r="F32" s="169">
        <v>22667</v>
      </c>
      <c r="G32" s="169">
        <v>1027</v>
      </c>
      <c r="H32" s="169">
        <v>21640</v>
      </c>
      <c r="I32" s="169">
        <v>21605</v>
      </c>
      <c r="J32" s="169">
        <v>19163</v>
      </c>
      <c r="K32" s="169">
        <v>2442</v>
      </c>
      <c r="L32" s="163">
        <v>35</v>
      </c>
      <c r="M32" s="170">
        <v>4.9107324585804031E-2</v>
      </c>
      <c r="N32" s="165">
        <v>4.805784156749935E-2</v>
      </c>
    </row>
    <row r="33" spans="1:14" ht="14.25">
      <c r="A33" s="166" t="s">
        <v>247</v>
      </c>
      <c r="B33" s="167" t="s">
        <v>43</v>
      </c>
      <c r="C33" s="168">
        <v>13067</v>
      </c>
      <c r="D33" s="169">
        <v>1999</v>
      </c>
      <c r="E33" s="169">
        <v>547</v>
      </c>
      <c r="F33" s="169">
        <v>10521</v>
      </c>
      <c r="G33" s="169">
        <v>4268</v>
      </c>
      <c r="H33" s="169">
        <v>6253</v>
      </c>
      <c r="I33" s="169">
        <v>6133</v>
      </c>
      <c r="J33" s="169">
        <v>4641</v>
      </c>
      <c r="K33" s="169">
        <v>1492</v>
      </c>
      <c r="L33" s="163">
        <v>120</v>
      </c>
      <c r="M33" s="170">
        <v>1.4001319233507331E-2</v>
      </c>
      <c r="N33" s="165">
        <v>1.1273274635014206E-2</v>
      </c>
    </row>
    <row r="34" spans="1:14" ht="14.25">
      <c r="A34" s="166" t="s">
        <v>77</v>
      </c>
      <c r="B34" s="167" t="s">
        <v>270</v>
      </c>
      <c r="C34" s="168">
        <v>60578</v>
      </c>
      <c r="D34" s="169">
        <v>1297</v>
      </c>
      <c r="E34" s="169">
        <v>480</v>
      </c>
      <c r="F34" s="169">
        <v>58801</v>
      </c>
      <c r="G34" s="169">
        <v>2290</v>
      </c>
      <c r="H34" s="169">
        <v>56511</v>
      </c>
      <c r="I34" s="169">
        <v>55767</v>
      </c>
      <c r="J34" s="169">
        <v>42266</v>
      </c>
      <c r="K34" s="169">
        <v>13501</v>
      </c>
      <c r="L34" s="163">
        <v>744</v>
      </c>
      <c r="M34" s="170">
        <v>7.7611257258038774E-2</v>
      </c>
      <c r="N34" s="165">
        <v>7.5334602298358117E-2</v>
      </c>
    </row>
    <row r="35" spans="1:14" ht="14.25">
      <c r="A35" s="166" t="s">
        <v>248</v>
      </c>
      <c r="B35" s="167" t="s">
        <v>54</v>
      </c>
      <c r="C35" s="168">
        <v>12878</v>
      </c>
      <c r="D35" s="169">
        <v>983</v>
      </c>
      <c r="E35" s="169">
        <v>100</v>
      </c>
      <c r="F35" s="169">
        <v>11795</v>
      </c>
      <c r="G35" s="169">
        <v>959</v>
      </c>
      <c r="H35" s="169">
        <v>10836</v>
      </c>
      <c r="I35" s="169">
        <v>10776</v>
      </c>
      <c r="J35" s="169">
        <v>9118</v>
      </c>
      <c r="K35" s="169">
        <v>1658</v>
      </c>
      <c r="L35" s="163">
        <v>60</v>
      </c>
      <c r="M35" s="170">
        <v>3.1069147308965036E-2</v>
      </c>
      <c r="N35" s="165">
        <v>2.8456328040786037E-2</v>
      </c>
    </row>
    <row r="36" spans="1:14" ht="14.25">
      <c r="A36" s="171" t="s">
        <v>249</v>
      </c>
      <c r="B36" s="172" t="s">
        <v>44</v>
      </c>
      <c r="C36" s="173">
        <v>27950</v>
      </c>
      <c r="D36" s="178">
        <v>0</v>
      </c>
      <c r="E36" s="178">
        <v>0</v>
      </c>
      <c r="F36" s="174">
        <v>27950</v>
      </c>
      <c r="G36" s="178">
        <v>0</v>
      </c>
      <c r="H36" s="174">
        <v>27950</v>
      </c>
      <c r="I36" s="174">
        <v>27888</v>
      </c>
      <c r="J36" s="174">
        <v>22148</v>
      </c>
      <c r="K36" s="174">
        <v>5740</v>
      </c>
      <c r="L36" s="175">
        <v>62</v>
      </c>
      <c r="M36" s="176">
        <v>5.1573708516839789E-2</v>
      </c>
      <c r="N36" s="177">
        <v>5.1573708516839789E-2</v>
      </c>
    </row>
    <row r="37" spans="1:14" ht="14.25">
      <c r="A37" s="166" t="s">
        <v>250</v>
      </c>
      <c r="B37" s="167" t="s">
        <v>45</v>
      </c>
      <c r="C37" s="168">
        <v>47534</v>
      </c>
      <c r="D37" s="169">
        <v>1496</v>
      </c>
      <c r="E37" s="169">
        <v>160</v>
      </c>
      <c r="F37" s="169">
        <v>45878</v>
      </c>
      <c r="G37" s="169">
        <v>353</v>
      </c>
      <c r="H37" s="169">
        <v>45525</v>
      </c>
      <c r="I37" s="169">
        <v>44408</v>
      </c>
      <c r="J37" s="169">
        <v>24167</v>
      </c>
      <c r="K37" s="169">
        <v>20241</v>
      </c>
      <c r="L37" s="163">
        <v>1117</v>
      </c>
      <c r="M37" s="170">
        <v>7.4819436368850661E-2</v>
      </c>
      <c r="N37" s="165">
        <v>7.2212860304837187E-2</v>
      </c>
    </row>
    <row r="38" spans="1:14" ht="14.25">
      <c r="A38" s="166" t="s">
        <v>251</v>
      </c>
      <c r="B38" s="167" t="s">
        <v>271</v>
      </c>
      <c r="C38" s="168">
        <v>152247</v>
      </c>
      <c r="D38" s="169">
        <v>4474</v>
      </c>
      <c r="E38" s="169">
        <v>679</v>
      </c>
      <c r="F38" s="169">
        <v>147094</v>
      </c>
      <c r="G38" s="169">
        <v>4888</v>
      </c>
      <c r="H38" s="169">
        <v>142206</v>
      </c>
      <c r="I38" s="169">
        <v>138835</v>
      </c>
      <c r="J38" s="169">
        <v>99549</v>
      </c>
      <c r="K38" s="169">
        <v>39286</v>
      </c>
      <c r="L38" s="163">
        <v>3371</v>
      </c>
      <c r="M38" s="170">
        <v>0.1292382821436372</v>
      </c>
      <c r="N38" s="165">
        <v>0.12486404246806945</v>
      </c>
    </row>
    <row r="39" spans="1:14" ht="14.25">
      <c r="A39" s="166" t="s">
        <v>252</v>
      </c>
      <c r="B39" s="167" t="s">
        <v>283</v>
      </c>
      <c r="C39" s="168">
        <v>12560</v>
      </c>
      <c r="D39" s="169">
        <v>571</v>
      </c>
      <c r="E39" s="169">
        <v>74</v>
      </c>
      <c r="F39" s="169">
        <v>11915</v>
      </c>
      <c r="G39" s="169">
        <v>2174</v>
      </c>
      <c r="H39" s="169">
        <v>9741</v>
      </c>
      <c r="I39" s="169">
        <v>9364</v>
      </c>
      <c r="J39" s="169">
        <v>7083</v>
      </c>
      <c r="K39" s="169">
        <v>2281</v>
      </c>
      <c r="L39" s="163">
        <v>377</v>
      </c>
      <c r="M39" s="170">
        <v>0.16255785299386008</v>
      </c>
      <c r="N39" s="165">
        <v>0.15420993777243971</v>
      </c>
    </row>
    <row r="40" spans="1:14" ht="14.25">
      <c r="A40" s="166" t="s">
        <v>253</v>
      </c>
      <c r="B40" s="167" t="s">
        <v>24</v>
      </c>
      <c r="C40" s="168">
        <v>78354</v>
      </c>
      <c r="D40" s="169">
        <v>10227</v>
      </c>
      <c r="E40" s="169">
        <v>2182</v>
      </c>
      <c r="F40" s="169">
        <v>65945</v>
      </c>
      <c r="G40" s="169">
        <v>4143</v>
      </c>
      <c r="H40" s="169">
        <v>61802</v>
      </c>
      <c r="I40" s="169">
        <v>59409</v>
      </c>
      <c r="J40" s="169">
        <v>35675</v>
      </c>
      <c r="K40" s="169">
        <v>23734</v>
      </c>
      <c r="L40" s="163">
        <v>2393</v>
      </c>
      <c r="M40" s="170">
        <v>8.8054358737957195E-2</v>
      </c>
      <c r="N40" s="165">
        <v>7.4109103389419645E-2</v>
      </c>
    </row>
    <row r="41" spans="1:14" ht="14.25">
      <c r="A41" s="171" t="s">
        <v>254</v>
      </c>
      <c r="B41" s="172" t="s">
        <v>25</v>
      </c>
      <c r="C41" s="173">
        <v>94287</v>
      </c>
      <c r="D41" s="174">
        <v>14682</v>
      </c>
      <c r="E41" s="174">
        <v>2881</v>
      </c>
      <c r="F41" s="174">
        <v>76724</v>
      </c>
      <c r="G41" s="174">
        <v>3658</v>
      </c>
      <c r="H41" s="174">
        <v>73066</v>
      </c>
      <c r="I41" s="174">
        <v>68737</v>
      </c>
      <c r="J41" s="174">
        <v>34003</v>
      </c>
      <c r="K41" s="174">
        <v>34734</v>
      </c>
      <c r="L41" s="175">
        <v>4329</v>
      </c>
      <c r="M41" s="176">
        <v>0.17214480926445691</v>
      </c>
      <c r="N41" s="177">
        <v>0.14007910259109094</v>
      </c>
    </row>
    <row r="42" spans="1:14" ht="14.25">
      <c r="A42" s="166" t="s">
        <v>255</v>
      </c>
      <c r="B42" s="181" t="s">
        <v>46</v>
      </c>
      <c r="C42" s="182">
        <v>0</v>
      </c>
      <c r="D42" s="182">
        <v>0</v>
      </c>
      <c r="E42" s="182">
        <v>0</v>
      </c>
      <c r="F42" s="182">
        <v>0</v>
      </c>
      <c r="G42" s="182">
        <v>0</v>
      </c>
      <c r="H42" s="182">
        <v>0</v>
      </c>
      <c r="I42" s="182">
        <v>0</v>
      </c>
      <c r="J42" s="182">
        <v>0</v>
      </c>
      <c r="K42" s="182">
        <v>0</v>
      </c>
      <c r="L42" s="183">
        <v>0</v>
      </c>
      <c r="M42" s="170">
        <v>0</v>
      </c>
      <c r="N42" s="165">
        <v>0</v>
      </c>
    </row>
    <row r="43" spans="1:14" ht="14.25">
      <c r="A43" s="166" t="s">
        <v>256</v>
      </c>
      <c r="B43" s="184" t="s">
        <v>47</v>
      </c>
      <c r="C43" s="185">
        <v>10139</v>
      </c>
      <c r="D43" s="185">
        <v>904</v>
      </c>
      <c r="E43" s="185">
        <v>279</v>
      </c>
      <c r="F43" s="185">
        <v>8956</v>
      </c>
      <c r="G43" s="185">
        <v>568</v>
      </c>
      <c r="H43" s="185">
        <v>8388</v>
      </c>
      <c r="I43" s="185">
        <v>8170</v>
      </c>
      <c r="J43" s="185">
        <v>5665</v>
      </c>
      <c r="K43" s="185">
        <v>2505</v>
      </c>
      <c r="L43" s="186">
        <v>218</v>
      </c>
      <c r="M43" s="170">
        <v>5.7767274061531058E-2</v>
      </c>
      <c r="N43" s="165">
        <v>5.1027094042318984E-2</v>
      </c>
    </row>
    <row r="44" spans="1:14" ht="14.25">
      <c r="A44" s="649" t="s">
        <v>435</v>
      </c>
      <c r="B44" s="650"/>
      <c r="C44" s="187">
        <v>972134</v>
      </c>
      <c r="D44" s="188">
        <v>86670</v>
      </c>
      <c r="E44" s="188">
        <v>26732</v>
      </c>
      <c r="F44" s="188">
        <v>858732</v>
      </c>
      <c r="G44" s="188">
        <v>54428</v>
      </c>
      <c r="H44" s="188">
        <v>804304</v>
      </c>
      <c r="I44" s="188">
        <v>783368</v>
      </c>
      <c r="J44" s="188">
        <v>543153</v>
      </c>
      <c r="K44" s="188">
        <v>240215</v>
      </c>
      <c r="L44" s="189">
        <v>20936</v>
      </c>
      <c r="M44" s="190">
        <v>5.7170615514863715E-2</v>
      </c>
      <c r="N44" s="191">
        <v>5.0501512139591816E-2</v>
      </c>
    </row>
  </sheetData>
  <mergeCells count="11">
    <mergeCell ref="A44:B44"/>
    <mergeCell ref="M3:M6"/>
    <mergeCell ref="N3:N6"/>
    <mergeCell ref="C3:C6"/>
    <mergeCell ref="D3:D6"/>
    <mergeCell ref="E3:E6"/>
    <mergeCell ref="F3:F6"/>
    <mergeCell ref="G4:G6"/>
    <mergeCell ref="H4:H6"/>
    <mergeCell ref="I5:I6"/>
    <mergeCell ref="L5:L6"/>
  </mergeCells>
  <phoneticPr fontId="2"/>
  <pageMargins left="0.19685039370078741" right="0.19685039370078741" top="0.19685039370078741" bottom="0.19685039370078741" header="0.19685039370078741" footer="0.19685039370078741"/>
  <pageSetup paperSize="9" scale="5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95FFF-47BA-4233-8F3E-8ACB18093E82}">
  <sheetPr codeName="Sheet18"/>
  <dimension ref="A1:BC52"/>
  <sheetViews>
    <sheetView zoomScaleNormal="100" workbookViewId="0">
      <pane xSplit="3" ySplit="4" topLeftCell="D5" activePane="bottomRight" state="frozen"/>
      <selection activeCell="B1" sqref="B1:J1"/>
      <selection pane="topRight" activeCell="B1" sqref="B1:J1"/>
      <selection pane="bottomLeft" activeCell="B1" sqref="B1:J1"/>
      <selection pane="bottomRight"/>
    </sheetView>
  </sheetViews>
  <sheetFormatPr defaultRowHeight="13.5"/>
  <cols>
    <col min="1" max="1" width="3.5" style="49" bestFit="1" customWidth="1"/>
    <col min="2" max="2" width="29.625" style="50" customWidth="1"/>
    <col min="3" max="54" width="13.125" style="50" customWidth="1"/>
    <col min="55" max="55" width="6.125" style="50" customWidth="1"/>
    <col min="56" max="16384" width="9" style="50"/>
  </cols>
  <sheetData>
    <row r="1" spans="1:55" ht="19.5" customHeight="1">
      <c r="A1" s="94" t="s">
        <v>405</v>
      </c>
      <c r="C1" s="83"/>
      <c r="D1" s="83"/>
      <c r="E1" s="83"/>
      <c r="F1" s="83"/>
      <c r="G1" s="83"/>
      <c r="H1" s="83"/>
      <c r="I1" s="83"/>
      <c r="J1" s="83"/>
      <c r="K1" s="83"/>
      <c r="L1" s="83"/>
      <c r="BB1" s="95" t="s">
        <v>406</v>
      </c>
    </row>
    <row r="2" spans="1:55">
      <c r="A2" s="96"/>
      <c r="B2" s="97"/>
      <c r="C2" s="98" t="s">
        <v>5</v>
      </c>
      <c r="D2" s="98" t="s">
        <v>6</v>
      </c>
      <c r="E2" s="98" t="s">
        <v>7</v>
      </c>
      <c r="F2" s="98" t="s">
        <v>8</v>
      </c>
      <c r="G2" s="98" t="s">
        <v>9</v>
      </c>
      <c r="H2" s="98" t="s">
        <v>10</v>
      </c>
      <c r="I2" s="98" t="s">
        <v>11</v>
      </c>
      <c r="J2" s="98" t="s">
        <v>12</v>
      </c>
      <c r="K2" s="98" t="s">
        <v>13</v>
      </c>
      <c r="L2" s="98" t="s">
        <v>14</v>
      </c>
      <c r="M2" s="98" t="s">
        <v>15</v>
      </c>
      <c r="N2" s="98" t="s">
        <v>16</v>
      </c>
      <c r="O2" s="98" t="s">
        <v>17</v>
      </c>
      <c r="P2" s="96" t="s">
        <v>18</v>
      </c>
      <c r="Q2" s="96" t="s">
        <v>19</v>
      </c>
      <c r="R2" s="96" t="s">
        <v>20</v>
      </c>
      <c r="S2" s="96" t="s">
        <v>21</v>
      </c>
      <c r="T2" s="96" t="s">
        <v>57</v>
      </c>
      <c r="U2" s="96" t="s">
        <v>22</v>
      </c>
      <c r="V2" s="96" t="s">
        <v>71</v>
      </c>
      <c r="W2" s="96" t="s">
        <v>74</v>
      </c>
      <c r="X2" s="96" t="s">
        <v>242</v>
      </c>
      <c r="Y2" s="96" t="s">
        <v>243</v>
      </c>
      <c r="Z2" s="96" t="s">
        <v>244</v>
      </c>
      <c r="AA2" s="98" t="s">
        <v>245</v>
      </c>
      <c r="AB2" s="99" t="s">
        <v>246</v>
      </c>
      <c r="AC2" s="96" t="s">
        <v>247</v>
      </c>
      <c r="AD2" s="96" t="s">
        <v>77</v>
      </c>
      <c r="AE2" s="96" t="s">
        <v>248</v>
      </c>
      <c r="AF2" s="96" t="s">
        <v>249</v>
      </c>
      <c r="AG2" s="96" t="s">
        <v>250</v>
      </c>
      <c r="AH2" s="96" t="s">
        <v>251</v>
      </c>
      <c r="AI2" s="96" t="s">
        <v>252</v>
      </c>
      <c r="AJ2" s="96" t="s">
        <v>253</v>
      </c>
      <c r="AK2" s="96" t="s">
        <v>254</v>
      </c>
      <c r="AL2" s="96" t="s">
        <v>255</v>
      </c>
      <c r="AM2" s="96" t="s">
        <v>256</v>
      </c>
      <c r="AN2" s="100" t="s">
        <v>407</v>
      </c>
      <c r="AO2" s="98" t="s">
        <v>258</v>
      </c>
      <c r="AP2" s="98" t="s">
        <v>259</v>
      </c>
      <c r="AQ2" s="98" t="s">
        <v>260</v>
      </c>
      <c r="AR2" s="98" t="s">
        <v>261</v>
      </c>
      <c r="AS2" s="98" t="s">
        <v>262</v>
      </c>
      <c r="AT2" s="98" t="s">
        <v>263</v>
      </c>
      <c r="AU2" s="100" t="s">
        <v>408</v>
      </c>
      <c r="AV2" s="100" t="s">
        <v>409</v>
      </c>
      <c r="AW2" s="100" t="s">
        <v>410</v>
      </c>
      <c r="AX2" s="100" t="s">
        <v>411</v>
      </c>
      <c r="AY2" s="100" t="s">
        <v>412</v>
      </c>
      <c r="AZ2" s="100" t="s">
        <v>413</v>
      </c>
      <c r="BA2" s="100" t="s">
        <v>414</v>
      </c>
      <c r="BB2" s="100" t="s">
        <v>415</v>
      </c>
      <c r="BC2" s="98"/>
    </row>
    <row r="3" spans="1:55" ht="31.5" customHeight="1">
      <c r="A3" s="101"/>
      <c r="B3" s="102"/>
      <c r="C3" s="103" t="s">
        <v>280</v>
      </c>
      <c r="D3" s="103" t="s">
        <v>31</v>
      </c>
      <c r="E3" s="103" t="s">
        <v>52</v>
      </c>
      <c r="F3" s="103" t="s">
        <v>32</v>
      </c>
      <c r="G3" s="103" t="s">
        <v>23</v>
      </c>
      <c r="H3" s="103" t="s">
        <v>33</v>
      </c>
      <c r="I3" s="103" t="s">
        <v>34</v>
      </c>
      <c r="J3" s="103" t="s">
        <v>281</v>
      </c>
      <c r="K3" s="103" t="s">
        <v>35</v>
      </c>
      <c r="L3" s="103" t="s">
        <v>36</v>
      </c>
      <c r="M3" s="103" t="s">
        <v>37</v>
      </c>
      <c r="N3" s="103" t="s">
        <v>38</v>
      </c>
      <c r="O3" s="103" t="s">
        <v>265</v>
      </c>
      <c r="P3" s="104" t="s">
        <v>266</v>
      </c>
      <c r="Q3" s="104" t="s">
        <v>267</v>
      </c>
      <c r="R3" s="104" t="s">
        <v>53</v>
      </c>
      <c r="S3" s="104" t="s">
        <v>29</v>
      </c>
      <c r="T3" s="104" t="s">
        <v>282</v>
      </c>
      <c r="U3" s="104" t="s">
        <v>39</v>
      </c>
      <c r="V3" s="104" t="s">
        <v>27</v>
      </c>
      <c r="W3" s="104" t="s">
        <v>30</v>
      </c>
      <c r="X3" s="104" t="s">
        <v>388</v>
      </c>
      <c r="Y3" s="104" t="s">
        <v>268</v>
      </c>
      <c r="Z3" s="104" t="s">
        <v>269</v>
      </c>
      <c r="AA3" s="103" t="s">
        <v>41</v>
      </c>
      <c r="AB3" s="105" t="s">
        <v>42</v>
      </c>
      <c r="AC3" s="104" t="s">
        <v>43</v>
      </c>
      <c r="AD3" s="104" t="s">
        <v>270</v>
      </c>
      <c r="AE3" s="104" t="s">
        <v>54</v>
      </c>
      <c r="AF3" s="104" t="s">
        <v>44</v>
      </c>
      <c r="AG3" s="104" t="s">
        <v>45</v>
      </c>
      <c r="AH3" s="104" t="s">
        <v>271</v>
      </c>
      <c r="AI3" s="104" t="s">
        <v>283</v>
      </c>
      <c r="AJ3" s="104" t="s">
        <v>24</v>
      </c>
      <c r="AK3" s="104" t="s">
        <v>25</v>
      </c>
      <c r="AL3" s="104" t="s">
        <v>46</v>
      </c>
      <c r="AM3" s="104" t="s">
        <v>47</v>
      </c>
      <c r="AN3" s="103" t="s">
        <v>55</v>
      </c>
      <c r="AO3" s="103" t="s">
        <v>0</v>
      </c>
      <c r="AP3" s="103" t="s">
        <v>1</v>
      </c>
      <c r="AQ3" s="103" t="s">
        <v>2</v>
      </c>
      <c r="AR3" s="103" t="s">
        <v>416</v>
      </c>
      <c r="AS3" s="103" t="s">
        <v>417</v>
      </c>
      <c r="AT3" s="103" t="s">
        <v>3</v>
      </c>
      <c r="AU3" s="103" t="s">
        <v>418</v>
      </c>
      <c r="AV3" s="103" t="s">
        <v>419</v>
      </c>
      <c r="AW3" s="103" t="s">
        <v>420</v>
      </c>
      <c r="AX3" s="103" t="s">
        <v>4</v>
      </c>
      <c r="AY3" s="103" t="s">
        <v>26</v>
      </c>
      <c r="AZ3" s="103" t="s">
        <v>421</v>
      </c>
      <c r="BA3" s="103" t="s">
        <v>422</v>
      </c>
      <c r="BB3" s="103" t="s">
        <v>423</v>
      </c>
      <c r="BC3" s="106"/>
    </row>
    <row r="4" spans="1:55">
      <c r="A4" s="107" t="s">
        <v>5</v>
      </c>
      <c r="B4" s="108" t="s">
        <v>280</v>
      </c>
      <c r="C4" s="109">
        <v>21432.1</v>
      </c>
      <c r="D4" s="110">
        <v>0.3</v>
      </c>
      <c r="E4" s="110">
        <v>138450.70000000001</v>
      </c>
      <c r="F4" s="110">
        <v>679.3</v>
      </c>
      <c r="G4" s="110">
        <v>9487.4</v>
      </c>
      <c r="H4" s="110">
        <v>746.3</v>
      </c>
      <c r="I4" s="110">
        <v>0</v>
      </c>
      <c r="J4" s="110">
        <v>999.7</v>
      </c>
      <c r="K4" s="110">
        <v>3</v>
      </c>
      <c r="L4" s="110">
        <v>0</v>
      </c>
      <c r="M4" s="110">
        <v>0</v>
      </c>
      <c r="N4" s="110">
        <v>0</v>
      </c>
      <c r="O4" s="110">
        <v>0</v>
      </c>
      <c r="P4" s="110">
        <v>0</v>
      </c>
      <c r="Q4" s="110">
        <v>0</v>
      </c>
      <c r="R4" s="110">
        <v>0</v>
      </c>
      <c r="S4" s="110">
        <v>0</v>
      </c>
      <c r="T4" s="110">
        <v>0</v>
      </c>
      <c r="U4" s="110">
        <v>0.2</v>
      </c>
      <c r="V4" s="110">
        <v>1874</v>
      </c>
      <c r="W4" s="110">
        <v>755.6</v>
      </c>
      <c r="X4" s="110">
        <v>0</v>
      </c>
      <c r="Y4" s="110">
        <v>0</v>
      </c>
      <c r="Z4" s="110">
        <v>0</v>
      </c>
      <c r="AA4" s="110">
        <v>180.8</v>
      </c>
      <c r="AB4" s="110">
        <v>0</v>
      </c>
      <c r="AC4" s="110">
        <v>4.7</v>
      </c>
      <c r="AD4" s="110">
        <v>0</v>
      </c>
      <c r="AE4" s="110">
        <v>0</v>
      </c>
      <c r="AF4" s="110">
        <v>11</v>
      </c>
      <c r="AG4" s="110">
        <v>846</v>
      </c>
      <c r="AH4" s="110">
        <v>2226.6999999999998</v>
      </c>
      <c r="AI4" s="110">
        <v>102.4</v>
      </c>
      <c r="AJ4" s="110">
        <v>7.6</v>
      </c>
      <c r="AK4" s="110">
        <v>7122.7</v>
      </c>
      <c r="AL4" s="110">
        <v>0</v>
      </c>
      <c r="AM4" s="110">
        <v>0</v>
      </c>
      <c r="AN4" s="111">
        <v>184930.50000000003</v>
      </c>
      <c r="AO4" s="112">
        <v>986.6</v>
      </c>
      <c r="AP4" s="112">
        <v>40936.699999999997</v>
      </c>
      <c r="AQ4" s="112">
        <v>0</v>
      </c>
      <c r="AR4" s="112">
        <v>0</v>
      </c>
      <c r="AS4" s="112">
        <v>5938.1</v>
      </c>
      <c r="AT4" s="112">
        <v>1404.2</v>
      </c>
      <c r="AU4" s="113">
        <v>49265.599999999991</v>
      </c>
      <c r="AV4" s="113">
        <v>234196.10000000003</v>
      </c>
      <c r="AW4" s="113">
        <v>84823.5</v>
      </c>
      <c r="AX4" s="113">
        <v>134089.09999999998</v>
      </c>
      <c r="AY4" s="113">
        <v>319019.59999999998</v>
      </c>
      <c r="AZ4" s="113">
        <v>-148387.29999999999</v>
      </c>
      <c r="BA4" s="113">
        <v>-14298.200000000012</v>
      </c>
      <c r="BB4" s="113">
        <v>170632.3</v>
      </c>
      <c r="BC4" s="114" t="s">
        <v>5</v>
      </c>
    </row>
    <row r="5" spans="1:55">
      <c r="A5" s="115" t="s">
        <v>6</v>
      </c>
      <c r="B5" s="116" t="s">
        <v>31</v>
      </c>
      <c r="C5" s="117">
        <v>5.2</v>
      </c>
      <c r="D5" s="112">
        <v>18.2</v>
      </c>
      <c r="E5" s="112">
        <v>141</v>
      </c>
      <c r="F5" s="112">
        <v>20.399999999999999</v>
      </c>
      <c r="G5" s="112">
        <v>111.2</v>
      </c>
      <c r="H5" s="112">
        <v>5578.1</v>
      </c>
      <c r="I5" s="112">
        <v>554206.19999999995</v>
      </c>
      <c r="J5" s="112">
        <v>25.8</v>
      </c>
      <c r="K5" s="112">
        <v>8486.2000000000007</v>
      </c>
      <c r="L5" s="112">
        <v>129744.6</v>
      </c>
      <c r="M5" s="112">
        <v>126721.9</v>
      </c>
      <c r="N5" s="112">
        <v>19.2</v>
      </c>
      <c r="O5" s="112">
        <v>5.3</v>
      </c>
      <c r="P5" s="112">
        <v>37.6</v>
      </c>
      <c r="Q5" s="112">
        <v>2.4</v>
      </c>
      <c r="R5" s="112">
        <v>16.7</v>
      </c>
      <c r="S5" s="112">
        <v>2.4</v>
      </c>
      <c r="T5" s="112">
        <v>0</v>
      </c>
      <c r="U5" s="112">
        <v>44.5</v>
      </c>
      <c r="V5" s="112">
        <v>57.7</v>
      </c>
      <c r="W5" s="112">
        <v>1537.9</v>
      </c>
      <c r="X5" s="112">
        <v>40515.599999999999</v>
      </c>
      <c r="Y5" s="112">
        <v>0</v>
      </c>
      <c r="Z5" s="112">
        <v>0.1</v>
      </c>
      <c r="AA5" s="112">
        <v>2.2000000000000002</v>
      </c>
      <c r="AB5" s="112">
        <v>0.3</v>
      </c>
      <c r="AC5" s="112">
        <v>0.3</v>
      </c>
      <c r="AD5" s="112">
        <v>2.4</v>
      </c>
      <c r="AE5" s="112">
        <v>0</v>
      </c>
      <c r="AF5" s="112">
        <v>2.7</v>
      </c>
      <c r="AG5" s="112">
        <v>19</v>
      </c>
      <c r="AH5" s="112">
        <v>6.2</v>
      </c>
      <c r="AI5" s="112">
        <v>2.6</v>
      </c>
      <c r="AJ5" s="112">
        <v>3.2</v>
      </c>
      <c r="AK5" s="112">
        <v>1.7</v>
      </c>
      <c r="AL5" s="112">
        <v>0</v>
      </c>
      <c r="AM5" s="112">
        <v>30.1</v>
      </c>
      <c r="AN5" s="113">
        <v>867368.89999999967</v>
      </c>
      <c r="AO5" s="112">
        <v>-68.8</v>
      </c>
      <c r="AP5" s="112">
        <v>-73.2</v>
      </c>
      <c r="AQ5" s="112">
        <v>0</v>
      </c>
      <c r="AR5" s="112">
        <v>0</v>
      </c>
      <c r="AS5" s="112">
        <v>-58.2</v>
      </c>
      <c r="AT5" s="112">
        <v>-9864.2000000000007</v>
      </c>
      <c r="AU5" s="113">
        <v>-10064.400000000001</v>
      </c>
      <c r="AV5" s="113">
        <v>857304.49999999965</v>
      </c>
      <c r="AW5" s="113">
        <v>1793.6</v>
      </c>
      <c r="AX5" s="113">
        <v>-8270.8000000000011</v>
      </c>
      <c r="AY5" s="113">
        <v>859098.09999999963</v>
      </c>
      <c r="AZ5" s="113">
        <v>-852605.4</v>
      </c>
      <c r="BA5" s="113">
        <v>-860876.20000000007</v>
      </c>
      <c r="BB5" s="113">
        <v>6492.7</v>
      </c>
      <c r="BC5" s="118" t="s">
        <v>6</v>
      </c>
    </row>
    <row r="6" spans="1:55">
      <c r="A6" s="115" t="s">
        <v>7</v>
      </c>
      <c r="B6" s="116" t="s">
        <v>52</v>
      </c>
      <c r="C6" s="117">
        <v>24495.200000000001</v>
      </c>
      <c r="D6" s="112">
        <v>0</v>
      </c>
      <c r="E6" s="112">
        <v>160189.6</v>
      </c>
      <c r="F6" s="112">
        <v>274.2</v>
      </c>
      <c r="G6" s="112">
        <v>334.9</v>
      </c>
      <c r="H6" s="112">
        <v>3864.9</v>
      </c>
      <c r="I6" s="112">
        <v>6.4</v>
      </c>
      <c r="J6" s="112">
        <v>5.4</v>
      </c>
      <c r="K6" s="112">
        <v>162.6</v>
      </c>
      <c r="L6" s="112">
        <v>0.4</v>
      </c>
      <c r="M6" s="112">
        <v>0</v>
      </c>
      <c r="N6" s="112">
        <v>0</v>
      </c>
      <c r="O6" s="112">
        <v>0</v>
      </c>
      <c r="P6" s="112">
        <v>0</v>
      </c>
      <c r="Q6" s="112">
        <v>0</v>
      </c>
      <c r="R6" s="112">
        <v>0</v>
      </c>
      <c r="S6" s="112">
        <v>0</v>
      </c>
      <c r="T6" s="112">
        <v>0</v>
      </c>
      <c r="U6" s="112">
        <v>0</v>
      </c>
      <c r="V6" s="112">
        <v>238.6</v>
      </c>
      <c r="W6" s="112">
        <v>15.1</v>
      </c>
      <c r="X6" s="112">
        <v>0</v>
      </c>
      <c r="Y6" s="112">
        <v>0</v>
      </c>
      <c r="Z6" s="112">
        <v>0</v>
      </c>
      <c r="AA6" s="112">
        <v>151.6</v>
      </c>
      <c r="AB6" s="112">
        <v>0</v>
      </c>
      <c r="AC6" s="112">
        <v>0</v>
      </c>
      <c r="AD6" s="112">
        <v>0</v>
      </c>
      <c r="AE6" s="112">
        <v>0</v>
      </c>
      <c r="AF6" s="112">
        <v>384.9</v>
      </c>
      <c r="AG6" s="112">
        <v>3216.9</v>
      </c>
      <c r="AH6" s="112">
        <v>7831</v>
      </c>
      <c r="AI6" s="112">
        <v>75.599999999999994</v>
      </c>
      <c r="AJ6" s="112">
        <v>2.6</v>
      </c>
      <c r="AK6" s="112">
        <v>43931.4</v>
      </c>
      <c r="AL6" s="112">
        <v>0</v>
      </c>
      <c r="AM6" s="112">
        <v>880.1</v>
      </c>
      <c r="AN6" s="113">
        <v>246061.40000000002</v>
      </c>
      <c r="AO6" s="112">
        <v>12835.6</v>
      </c>
      <c r="AP6" s="112">
        <v>394958.4</v>
      </c>
      <c r="AQ6" s="112">
        <v>0</v>
      </c>
      <c r="AR6" s="112">
        <v>0</v>
      </c>
      <c r="AS6" s="112">
        <v>0</v>
      </c>
      <c r="AT6" s="112">
        <v>-3159.9</v>
      </c>
      <c r="AU6" s="113">
        <v>404634.1</v>
      </c>
      <c r="AV6" s="113">
        <v>650695.5</v>
      </c>
      <c r="AW6" s="113">
        <v>592029.9</v>
      </c>
      <c r="AX6" s="113">
        <v>996664</v>
      </c>
      <c r="AY6" s="113">
        <v>1242725.3999999999</v>
      </c>
      <c r="AZ6" s="113">
        <v>-498797.8</v>
      </c>
      <c r="BA6" s="113">
        <v>497866.2</v>
      </c>
      <c r="BB6" s="113">
        <v>743927.6</v>
      </c>
      <c r="BC6" s="118" t="s">
        <v>7</v>
      </c>
    </row>
    <row r="7" spans="1:55">
      <c r="A7" s="115" t="s">
        <v>8</v>
      </c>
      <c r="B7" s="116" t="s">
        <v>32</v>
      </c>
      <c r="C7" s="117">
        <v>372.1</v>
      </c>
      <c r="D7" s="112">
        <v>13.7</v>
      </c>
      <c r="E7" s="112">
        <v>695.1</v>
      </c>
      <c r="F7" s="112">
        <v>61921.2</v>
      </c>
      <c r="G7" s="112">
        <v>775.6</v>
      </c>
      <c r="H7" s="112">
        <v>888.7</v>
      </c>
      <c r="I7" s="112">
        <v>64.8</v>
      </c>
      <c r="J7" s="112">
        <v>971.2</v>
      </c>
      <c r="K7" s="112">
        <v>579.1</v>
      </c>
      <c r="L7" s="112">
        <v>324.89999999999998</v>
      </c>
      <c r="M7" s="112">
        <v>79.7</v>
      </c>
      <c r="N7" s="112">
        <v>242.5</v>
      </c>
      <c r="O7" s="112">
        <v>234.5</v>
      </c>
      <c r="P7" s="112">
        <v>270.3</v>
      </c>
      <c r="Q7" s="112">
        <v>40.200000000000003</v>
      </c>
      <c r="R7" s="112">
        <v>665.7</v>
      </c>
      <c r="S7" s="112">
        <v>224.9</v>
      </c>
      <c r="T7" s="112">
        <v>6.5</v>
      </c>
      <c r="U7" s="112">
        <v>1804.8</v>
      </c>
      <c r="V7" s="112">
        <v>627.70000000000005</v>
      </c>
      <c r="W7" s="112">
        <v>2835.2</v>
      </c>
      <c r="X7" s="112">
        <v>41.3</v>
      </c>
      <c r="Y7" s="112">
        <v>54.7</v>
      </c>
      <c r="Z7" s="112">
        <v>279.8</v>
      </c>
      <c r="AA7" s="112">
        <v>4631.6000000000004</v>
      </c>
      <c r="AB7" s="112">
        <v>529</v>
      </c>
      <c r="AC7" s="112">
        <v>20.399999999999999</v>
      </c>
      <c r="AD7" s="112">
        <v>1549</v>
      </c>
      <c r="AE7" s="112">
        <v>194.3</v>
      </c>
      <c r="AF7" s="112">
        <v>2372.5</v>
      </c>
      <c r="AG7" s="112">
        <v>265.39999999999998</v>
      </c>
      <c r="AH7" s="112">
        <v>3928.1</v>
      </c>
      <c r="AI7" s="112">
        <v>1432.5</v>
      </c>
      <c r="AJ7" s="112">
        <v>1862.8</v>
      </c>
      <c r="AK7" s="112">
        <v>1926</v>
      </c>
      <c r="AL7" s="112">
        <v>384</v>
      </c>
      <c r="AM7" s="112">
        <v>48.1</v>
      </c>
      <c r="AN7" s="113">
        <v>93157.9</v>
      </c>
      <c r="AO7" s="112">
        <v>1765.1</v>
      </c>
      <c r="AP7" s="112">
        <v>43691.3</v>
      </c>
      <c r="AQ7" s="112">
        <v>0</v>
      </c>
      <c r="AR7" s="112">
        <v>43.7</v>
      </c>
      <c r="AS7" s="112">
        <v>2818.2</v>
      </c>
      <c r="AT7" s="112">
        <v>-2463.6999999999998</v>
      </c>
      <c r="AU7" s="113">
        <v>45854.6</v>
      </c>
      <c r="AV7" s="113">
        <v>139012.5</v>
      </c>
      <c r="AW7" s="113">
        <v>197231</v>
      </c>
      <c r="AX7" s="113">
        <v>243085.6</v>
      </c>
      <c r="AY7" s="113">
        <v>336243.5</v>
      </c>
      <c r="AZ7" s="113">
        <v>-109257.3</v>
      </c>
      <c r="BA7" s="113">
        <v>133828.29999999999</v>
      </c>
      <c r="BB7" s="113">
        <v>226986.2</v>
      </c>
      <c r="BC7" s="118" t="s">
        <v>8</v>
      </c>
    </row>
    <row r="8" spans="1:55">
      <c r="A8" s="119" t="s">
        <v>9</v>
      </c>
      <c r="B8" s="120" t="s">
        <v>23</v>
      </c>
      <c r="C8" s="121">
        <v>4006.5</v>
      </c>
      <c r="D8" s="122">
        <v>4</v>
      </c>
      <c r="E8" s="122">
        <v>9898.7999999999993</v>
      </c>
      <c r="F8" s="122">
        <v>871.3</v>
      </c>
      <c r="G8" s="122">
        <v>50010</v>
      </c>
      <c r="H8" s="122">
        <v>6840.3</v>
      </c>
      <c r="I8" s="122">
        <v>61</v>
      </c>
      <c r="J8" s="122">
        <v>1994.6</v>
      </c>
      <c r="K8" s="122">
        <v>1198.5</v>
      </c>
      <c r="L8" s="122">
        <v>327.39999999999998</v>
      </c>
      <c r="M8" s="122">
        <v>114.8</v>
      </c>
      <c r="N8" s="122">
        <v>773.4</v>
      </c>
      <c r="O8" s="122">
        <v>544.70000000000005</v>
      </c>
      <c r="P8" s="122">
        <v>337.8</v>
      </c>
      <c r="Q8" s="122">
        <v>154.80000000000001</v>
      </c>
      <c r="R8" s="122">
        <v>1059.0999999999999</v>
      </c>
      <c r="S8" s="122">
        <v>699.4</v>
      </c>
      <c r="T8" s="122">
        <v>19.3</v>
      </c>
      <c r="U8" s="122">
        <v>1424.3</v>
      </c>
      <c r="V8" s="122">
        <v>13269.8</v>
      </c>
      <c r="W8" s="122">
        <v>41986.1</v>
      </c>
      <c r="X8" s="122">
        <v>879.1</v>
      </c>
      <c r="Y8" s="122">
        <v>248.4</v>
      </c>
      <c r="Z8" s="122">
        <v>467.6</v>
      </c>
      <c r="AA8" s="122">
        <v>7798.5</v>
      </c>
      <c r="AB8" s="122">
        <v>1852.3</v>
      </c>
      <c r="AC8" s="122">
        <v>396.2</v>
      </c>
      <c r="AD8" s="122">
        <v>4676.8</v>
      </c>
      <c r="AE8" s="122">
        <v>3179.6</v>
      </c>
      <c r="AF8" s="122">
        <v>669</v>
      </c>
      <c r="AG8" s="122">
        <v>5127.7</v>
      </c>
      <c r="AH8" s="122">
        <v>6704.5</v>
      </c>
      <c r="AI8" s="122">
        <v>1013.1</v>
      </c>
      <c r="AJ8" s="122">
        <v>3784.3</v>
      </c>
      <c r="AK8" s="122">
        <v>2373.1999999999998</v>
      </c>
      <c r="AL8" s="122">
        <v>8278</v>
      </c>
      <c r="AM8" s="122">
        <v>137.19999999999999</v>
      </c>
      <c r="AN8" s="123">
        <v>183181.40000000002</v>
      </c>
      <c r="AO8" s="122">
        <v>1372.1</v>
      </c>
      <c r="AP8" s="122">
        <v>5889.6</v>
      </c>
      <c r="AQ8" s="122">
        <v>26.2</v>
      </c>
      <c r="AR8" s="122">
        <v>292.5</v>
      </c>
      <c r="AS8" s="122">
        <v>4275.3</v>
      </c>
      <c r="AT8" s="122">
        <v>-2256.8000000000002</v>
      </c>
      <c r="AU8" s="123">
        <v>9598.9000000000015</v>
      </c>
      <c r="AV8" s="123">
        <v>192780.30000000002</v>
      </c>
      <c r="AW8" s="123">
        <v>159183.29999999999</v>
      </c>
      <c r="AX8" s="123">
        <v>168782.19999999998</v>
      </c>
      <c r="AY8" s="123">
        <v>351963.6</v>
      </c>
      <c r="AZ8" s="123">
        <v>-140305.5</v>
      </c>
      <c r="BA8" s="123">
        <v>28476.699999999983</v>
      </c>
      <c r="BB8" s="123">
        <v>211658.1</v>
      </c>
      <c r="BC8" s="124" t="s">
        <v>9</v>
      </c>
    </row>
    <row r="9" spans="1:55">
      <c r="A9" s="115" t="s">
        <v>10</v>
      </c>
      <c r="B9" s="116" t="s">
        <v>33</v>
      </c>
      <c r="C9" s="117">
        <v>6083.7</v>
      </c>
      <c r="D9" s="112">
        <v>63.7</v>
      </c>
      <c r="E9" s="112">
        <v>5995.4</v>
      </c>
      <c r="F9" s="112">
        <v>12797.7</v>
      </c>
      <c r="G9" s="112">
        <v>9343.7999999999993</v>
      </c>
      <c r="H9" s="112">
        <v>392539.8</v>
      </c>
      <c r="I9" s="112">
        <v>1564</v>
      </c>
      <c r="J9" s="112">
        <v>49156.1</v>
      </c>
      <c r="K9" s="112">
        <v>5783.6</v>
      </c>
      <c r="L9" s="112">
        <v>5892.7</v>
      </c>
      <c r="M9" s="112">
        <v>337.2</v>
      </c>
      <c r="N9" s="112">
        <v>1911.3</v>
      </c>
      <c r="O9" s="112">
        <v>988.4</v>
      </c>
      <c r="P9" s="112">
        <v>879.6</v>
      </c>
      <c r="Q9" s="112">
        <v>314.39999999999998</v>
      </c>
      <c r="R9" s="112">
        <v>2763.1</v>
      </c>
      <c r="S9" s="112">
        <v>1637.1</v>
      </c>
      <c r="T9" s="112">
        <v>50.9</v>
      </c>
      <c r="U9" s="112">
        <v>10267</v>
      </c>
      <c r="V9" s="112">
        <v>5675.4</v>
      </c>
      <c r="W9" s="112">
        <v>4038.7</v>
      </c>
      <c r="X9" s="112">
        <v>182.3</v>
      </c>
      <c r="Y9" s="112">
        <v>542.4</v>
      </c>
      <c r="Z9" s="112">
        <v>1574.2</v>
      </c>
      <c r="AA9" s="112">
        <v>10.5</v>
      </c>
      <c r="AB9" s="112">
        <v>10.199999999999999</v>
      </c>
      <c r="AC9" s="112">
        <v>32.299999999999997</v>
      </c>
      <c r="AD9" s="112">
        <v>427.4</v>
      </c>
      <c r="AE9" s="112">
        <v>190</v>
      </c>
      <c r="AF9" s="112">
        <v>491.9</v>
      </c>
      <c r="AG9" s="112">
        <v>4638.6000000000004</v>
      </c>
      <c r="AH9" s="112">
        <v>162465.70000000001</v>
      </c>
      <c r="AI9" s="112">
        <v>131.9</v>
      </c>
      <c r="AJ9" s="112">
        <v>3573.7</v>
      </c>
      <c r="AK9" s="112">
        <v>3850.9</v>
      </c>
      <c r="AL9" s="112">
        <v>178.6</v>
      </c>
      <c r="AM9" s="112">
        <v>835.3</v>
      </c>
      <c r="AN9" s="113">
        <v>697219.50000000012</v>
      </c>
      <c r="AO9" s="112">
        <v>2988.7</v>
      </c>
      <c r="AP9" s="112">
        <v>30424.9</v>
      </c>
      <c r="AQ9" s="112">
        <v>0</v>
      </c>
      <c r="AR9" s="112">
        <v>0</v>
      </c>
      <c r="AS9" s="112">
        <v>0</v>
      </c>
      <c r="AT9" s="112">
        <v>-5697.9</v>
      </c>
      <c r="AU9" s="113">
        <v>27715.699999999997</v>
      </c>
      <c r="AV9" s="113">
        <v>724935.20000000007</v>
      </c>
      <c r="AW9" s="113">
        <v>758424.1</v>
      </c>
      <c r="AX9" s="113">
        <v>786139.79999999993</v>
      </c>
      <c r="AY9" s="113">
        <v>1483359.3</v>
      </c>
      <c r="AZ9" s="113">
        <v>-400535.2</v>
      </c>
      <c r="BA9" s="113">
        <v>385604.59999999992</v>
      </c>
      <c r="BB9" s="113">
        <v>1082824.1000000001</v>
      </c>
      <c r="BC9" s="118" t="s">
        <v>10</v>
      </c>
    </row>
    <row r="10" spans="1:55">
      <c r="A10" s="115" t="s">
        <v>11</v>
      </c>
      <c r="B10" s="116" t="s">
        <v>34</v>
      </c>
      <c r="C10" s="117">
        <v>1089.9000000000001</v>
      </c>
      <c r="D10" s="112">
        <v>101.1</v>
      </c>
      <c r="E10" s="112">
        <v>1956.3</v>
      </c>
      <c r="F10" s="112">
        <v>559.20000000000005</v>
      </c>
      <c r="G10" s="112">
        <v>348</v>
      </c>
      <c r="H10" s="112">
        <v>179389.7</v>
      </c>
      <c r="I10" s="112">
        <v>80653.3</v>
      </c>
      <c r="J10" s="112">
        <v>434.9</v>
      </c>
      <c r="K10" s="112">
        <v>3063.4</v>
      </c>
      <c r="L10" s="112">
        <v>55881.5</v>
      </c>
      <c r="M10" s="112">
        <v>997</v>
      </c>
      <c r="N10" s="112">
        <v>726.9</v>
      </c>
      <c r="O10" s="112">
        <v>203.6</v>
      </c>
      <c r="P10" s="112">
        <v>192.5</v>
      </c>
      <c r="Q10" s="112">
        <v>15.5</v>
      </c>
      <c r="R10" s="112">
        <v>80.7</v>
      </c>
      <c r="S10" s="112">
        <v>131</v>
      </c>
      <c r="T10" s="112">
        <v>1.7</v>
      </c>
      <c r="U10" s="112">
        <v>1047</v>
      </c>
      <c r="V10" s="112">
        <v>289.5</v>
      </c>
      <c r="W10" s="112">
        <v>8561.7000000000007</v>
      </c>
      <c r="X10" s="112">
        <v>6712.6</v>
      </c>
      <c r="Y10" s="112">
        <v>820.7</v>
      </c>
      <c r="Z10" s="112">
        <v>1255.3</v>
      </c>
      <c r="AA10" s="112">
        <v>1575.3</v>
      </c>
      <c r="AB10" s="112">
        <v>160.80000000000001</v>
      </c>
      <c r="AC10" s="112">
        <v>177.7</v>
      </c>
      <c r="AD10" s="112">
        <v>59273.5</v>
      </c>
      <c r="AE10" s="112">
        <v>241.8</v>
      </c>
      <c r="AF10" s="112">
        <v>4240.6000000000004</v>
      </c>
      <c r="AG10" s="112">
        <v>1671.5</v>
      </c>
      <c r="AH10" s="112">
        <v>2244.3000000000002</v>
      </c>
      <c r="AI10" s="112">
        <v>178.9</v>
      </c>
      <c r="AJ10" s="112">
        <v>1877.8</v>
      </c>
      <c r="AK10" s="112">
        <v>1751.2</v>
      </c>
      <c r="AL10" s="112">
        <v>0</v>
      </c>
      <c r="AM10" s="112">
        <v>2027.4</v>
      </c>
      <c r="AN10" s="113">
        <v>419933.80000000005</v>
      </c>
      <c r="AO10" s="112">
        <v>229.4</v>
      </c>
      <c r="AP10" s="112">
        <v>60671.5</v>
      </c>
      <c r="AQ10" s="112">
        <v>0</v>
      </c>
      <c r="AR10" s="112">
        <v>0</v>
      </c>
      <c r="AS10" s="112">
        <v>0</v>
      </c>
      <c r="AT10" s="112">
        <v>3872.6</v>
      </c>
      <c r="AU10" s="113">
        <v>64773.5</v>
      </c>
      <c r="AV10" s="113">
        <v>484707.30000000005</v>
      </c>
      <c r="AW10" s="113">
        <v>998635.1</v>
      </c>
      <c r="AX10" s="113">
        <v>1063408.6000000001</v>
      </c>
      <c r="AY10" s="113">
        <v>1483342.4000000001</v>
      </c>
      <c r="AZ10" s="113">
        <v>-211665.6</v>
      </c>
      <c r="BA10" s="113">
        <v>851743.00000000012</v>
      </c>
      <c r="BB10" s="113">
        <v>1271676.8</v>
      </c>
      <c r="BC10" s="118" t="s">
        <v>11</v>
      </c>
    </row>
    <row r="11" spans="1:55">
      <c r="A11" s="115" t="s">
        <v>12</v>
      </c>
      <c r="B11" s="116" t="s">
        <v>281</v>
      </c>
      <c r="C11" s="117">
        <v>1083.4000000000001</v>
      </c>
      <c r="D11" s="112">
        <v>22.4</v>
      </c>
      <c r="E11" s="112">
        <v>10391.299999999999</v>
      </c>
      <c r="F11" s="112">
        <v>1063.4000000000001</v>
      </c>
      <c r="G11" s="112">
        <v>4937</v>
      </c>
      <c r="H11" s="112">
        <v>10210.1</v>
      </c>
      <c r="I11" s="112">
        <v>113.8</v>
      </c>
      <c r="J11" s="112">
        <v>63956.800000000003</v>
      </c>
      <c r="K11" s="112">
        <v>981.1</v>
      </c>
      <c r="L11" s="112">
        <v>798.3</v>
      </c>
      <c r="M11" s="112">
        <v>128.9</v>
      </c>
      <c r="N11" s="112">
        <v>767.5</v>
      </c>
      <c r="O11" s="112">
        <v>2183.3000000000002</v>
      </c>
      <c r="P11" s="112">
        <v>6425.4</v>
      </c>
      <c r="Q11" s="112">
        <v>1154.9000000000001</v>
      </c>
      <c r="R11" s="112">
        <v>3269.4</v>
      </c>
      <c r="S11" s="112">
        <v>5277.7</v>
      </c>
      <c r="T11" s="112">
        <v>229.3</v>
      </c>
      <c r="U11" s="112">
        <v>36920.6</v>
      </c>
      <c r="V11" s="112">
        <v>7851.7</v>
      </c>
      <c r="W11" s="112">
        <v>11128.4</v>
      </c>
      <c r="X11" s="112">
        <v>0</v>
      </c>
      <c r="Y11" s="112">
        <v>2448.8000000000002</v>
      </c>
      <c r="Z11" s="112">
        <v>2086.4</v>
      </c>
      <c r="AA11" s="112">
        <v>6654.1</v>
      </c>
      <c r="AB11" s="112">
        <v>1016.7</v>
      </c>
      <c r="AC11" s="112">
        <v>530.79999999999995</v>
      </c>
      <c r="AD11" s="112">
        <v>2802.4</v>
      </c>
      <c r="AE11" s="112">
        <v>638.79999999999995</v>
      </c>
      <c r="AF11" s="112">
        <v>913.2</v>
      </c>
      <c r="AG11" s="112">
        <v>1928.7</v>
      </c>
      <c r="AH11" s="112">
        <v>2619.1999999999998</v>
      </c>
      <c r="AI11" s="112">
        <v>465.3</v>
      </c>
      <c r="AJ11" s="112">
        <v>6360.2</v>
      </c>
      <c r="AK11" s="112">
        <v>1314</v>
      </c>
      <c r="AL11" s="112">
        <v>882.5</v>
      </c>
      <c r="AM11" s="112">
        <v>467.9</v>
      </c>
      <c r="AN11" s="113">
        <v>200023.69999999998</v>
      </c>
      <c r="AO11" s="112">
        <v>360.9</v>
      </c>
      <c r="AP11" s="112">
        <v>8960.6</v>
      </c>
      <c r="AQ11" s="112">
        <v>32.799999999999997</v>
      </c>
      <c r="AR11" s="112">
        <v>0</v>
      </c>
      <c r="AS11" s="112">
        <v>-6.5</v>
      </c>
      <c r="AT11" s="112">
        <v>-3303.2</v>
      </c>
      <c r="AU11" s="113">
        <v>6044.5999999999995</v>
      </c>
      <c r="AV11" s="113">
        <v>206068.3</v>
      </c>
      <c r="AW11" s="113">
        <v>273034</v>
      </c>
      <c r="AX11" s="113">
        <v>279078.59999999998</v>
      </c>
      <c r="AY11" s="113">
        <v>479102.29999999993</v>
      </c>
      <c r="AZ11" s="113">
        <v>-146161.5</v>
      </c>
      <c r="BA11" s="113">
        <v>132917.09999999998</v>
      </c>
      <c r="BB11" s="113">
        <v>332940.79999999999</v>
      </c>
      <c r="BC11" s="118" t="s">
        <v>12</v>
      </c>
    </row>
    <row r="12" spans="1:55">
      <c r="A12" s="115" t="s">
        <v>13</v>
      </c>
      <c r="B12" s="116" t="s">
        <v>35</v>
      </c>
      <c r="C12" s="117">
        <v>335.3</v>
      </c>
      <c r="D12" s="112">
        <v>0.8</v>
      </c>
      <c r="E12" s="112">
        <v>1460.1</v>
      </c>
      <c r="F12" s="112">
        <v>50.4</v>
      </c>
      <c r="G12" s="112">
        <v>353</v>
      </c>
      <c r="H12" s="112">
        <v>3539.4</v>
      </c>
      <c r="I12" s="112">
        <v>323</v>
      </c>
      <c r="J12" s="112">
        <v>877.9</v>
      </c>
      <c r="K12" s="112">
        <v>16701.7</v>
      </c>
      <c r="L12" s="112">
        <v>2699.7</v>
      </c>
      <c r="M12" s="112">
        <v>236.2</v>
      </c>
      <c r="N12" s="112">
        <v>1123.7</v>
      </c>
      <c r="O12" s="112">
        <v>1509.5</v>
      </c>
      <c r="P12" s="112">
        <v>687.9</v>
      </c>
      <c r="Q12" s="112">
        <v>137.19999999999999</v>
      </c>
      <c r="R12" s="112">
        <v>9155.1</v>
      </c>
      <c r="S12" s="112">
        <v>1015.8</v>
      </c>
      <c r="T12" s="112">
        <v>15.6</v>
      </c>
      <c r="U12" s="112">
        <v>7887.8</v>
      </c>
      <c r="V12" s="112">
        <v>570.5</v>
      </c>
      <c r="W12" s="112">
        <v>40124.5</v>
      </c>
      <c r="X12" s="112">
        <v>13.8</v>
      </c>
      <c r="Y12" s="112">
        <v>342.1</v>
      </c>
      <c r="Z12" s="112">
        <v>50.2</v>
      </c>
      <c r="AA12" s="112">
        <v>227.3</v>
      </c>
      <c r="AB12" s="112">
        <v>4.5999999999999996</v>
      </c>
      <c r="AC12" s="112">
        <v>67.599999999999994</v>
      </c>
      <c r="AD12" s="112">
        <v>41.9</v>
      </c>
      <c r="AE12" s="112">
        <v>1.3</v>
      </c>
      <c r="AF12" s="112">
        <v>116.8</v>
      </c>
      <c r="AG12" s="112">
        <v>1427.2</v>
      </c>
      <c r="AH12" s="112">
        <v>751.7</v>
      </c>
      <c r="AI12" s="112">
        <v>30.1</v>
      </c>
      <c r="AJ12" s="112">
        <v>538.9</v>
      </c>
      <c r="AK12" s="112">
        <v>466.7</v>
      </c>
      <c r="AL12" s="112">
        <v>103.2</v>
      </c>
      <c r="AM12" s="112">
        <v>625.9</v>
      </c>
      <c r="AN12" s="113">
        <v>93614.400000000009</v>
      </c>
      <c r="AO12" s="112">
        <v>143.9</v>
      </c>
      <c r="AP12" s="112">
        <v>1290.7</v>
      </c>
      <c r="AQ12" s="112">
        <v>0</v>
      </c>
      <c r="AR12" s="112">
        <v>0</v>
      </c>
      <c r="AS12" s="112">
        <v>0</v>
      </c>
      <c r="AT12" s="112">
        <v>-1770.7</v>
      </c>
      <c r="AU12" s="113">
        <v>-336.09999999999991</v>
      </c>
      <c r="AV12" s="113">
        <v>93278.3</v>
      </c>
      <c r="AW12" s="113">
        <v>145137.20000000001</v>
      </c>
      <c r="AX12" s="113">
        <v>144801.1</v>
      </c>
      <c r="AY12" s="113">
        <v>238415.5</v>
      </c>
      <c r="AZ12" s="113">
        <v>-54913</v>
      </c>
      <c r="BA12" s="113">
        <v>89888.1</v>
      </c>
      <c r="BB12" s="113">
        <v>183502.5</v>
      </c>
      <c r="BC12" s="118" t="s">
        <v>13</v>
      </c>
    </row>
    <row r="13" spans="1:55">
      <c r="A13" s="119" t="s">
        <v>14</v>
      </c>
      <c r="B13" s="120" t="s">
        <v>36</v>
      </c>
      <c r="C13" s="121">
        <v>5.7</v>
      </c>
      <c r="D13" s="122">
        <v>11.3</v>
      </c>
      <c r="E13" s="122">
        <v>0</v>
      </c>
      <c r="F13" s="122">
        <v>17</v>
      </c>
      <c r="G13" s="122">
        <v>1687.4</v>
      </c>
      <c r="H13" s="122">
        <v>59.5</v>
      </c>
      <c r="I13" s="122">
        <v>-1.4</v>
      </c>
      <c r="J13" s="122">
        <v>752.7</v>
      </c>
      <c r="K13" s="122">
        <v>876.4</v>
      </c>
      <c r="L13" s="122">
        <v>825291.3</v>
      </c>
      <c r="M13" s="122">
        <v>61.6</v>
      </c>
      <c r="N13" s="122">
        <v>38690.5</v>
      </c>
      <c r="O13" s="122">
        <v>18826</v>
      </c>
      <c r="P13" s="122">
        <v>21027</v>
      </c>
      <c r="Q13" s="122">
        <v>696.6</v>
      </c>
      <c r="R13" s="122">
        <v>2756.4</v>
      </c>
      <c r="S13" s="122">
        <v>7044.7</v>
      </c>
      <c r="T13" s="122">
        <v>55.7</v>
      </c>
      <c r="U13" s="122">
        <v>52838.3</v>
      </c>
      <c r="V13" s="122">
        <v>369.5</v>
      </c>
      <c r="W13" s="122">
        <v>14716.1</v>
      </c>
      <c r="X13" s="122">
        <v>0</v>
      </c>
      <c r="Y13" s="122">
        <v>2</v>
      </c>
      <c r="Z13" s="122">
        <v>0</v>
      </c>
      <c r="AA13" s="122">
        <v>0</v>
      </c>
      <c r="AB13" s="122">
        <v>0</v>
      </c>
      <c r="AC13" s="122">
        <v>0</v>
      </c>
      <c r="AD13" s="122">
        <v>204.3</v>
      </c>
      <c r="AE13" s="122">
        <v>0</v>
      </c>
      <c r="AF13" s="122">
        <v>14.1</v>
      </c>
      <c r="AG13" s="122">
        <v>0</v>
      </c>
      <c r="AH13" s="122">
        <v>3.2</v>
      </c>
      <c r="AI13" s="122">
        <v>0.2</v>
      </c>
      <c r="AJ13" s="122">
        <v>114.4</v>
      </c>
      <c r="AK13" s="122">
        <v>12</v>
      </c>
      <c r="AL13" s="122">
        <v>0.5</v>
      </c>
      <c r="AM13" s="122">
        <v>568.9</v>
      </c>
      <c r="AN13" s="123">
        <v>986701.89999999991</v>
      </c>
      <c r="AO13" s="122">
        <v>0</v>
      </c>
      <c r="AP13" s="122">
        <v>-476.8</v>
      </c>
      <c r="AQ13" s="122">
        <v>0</v>
      </c>
      <c r="AR13" s="122">
        <v>-346.2</v>
      </c>
      <c r="AS13" s="122">
        <v>-1894.5</v>
      </c>
      <c r="AT13" s="122">
        <v>-18259.2</v>
      </c>
      <c r="AU13" s="123">
        <v>-20976.7</v>
      </c>
      <c r="AV13" s="123">
        <v>965725.2</v>
      </c>
      <c r="AW13" s="123">
        <v>548869.30000000005</v>
      </c>
      <c r="AX13" s="123">
        <v>527892.60000000009</v>
      </c>
      <c r="AY13" s="123">
        <v>1514594.5</v>
      </c>
      <c r="AZ13" s="123">
        <v>-123724.2</v>
      </c>
      <c r="BA13" s="123">
        <v>404168.40000000008</v>
      </c>
      <c r="BB13" s="123">
        <v>1390870.3</v>
      </c>
      <c r="BC13" s="124" t="s">
        <v>14</v>
      </c>
    </row>
    <row r="14" spans="1:55">
      <c r="A14" s="115" t="s">
        <v>15</v>
      </c>
      <c r="B14" s="116" t="s">
        <v>37</v>
      </c>
      <c r="C14" s="117">
        <v>0</v>
      </c>
      <c r="D14" s="112">
        <v>2.6</v>
      </c>
      <c r="E14" s="112">
        <v>754.2</v>
      </c>
      <c r="F14" s="112">
        <v>1.2</v>
      </c>
      <c r="G14" s="112">
        <v>462.9</v>
      </c>
      <c r="H14" s="112">
        <v>4852.3999999999996</v>
      </c>
      <c r="I14" s="112">
        <v>20.5</v>
      </c>
      <c r="J14" s="112">
        <v>713.1</v>
      </c>
      <c r="K14" s="112">
        <v>3440</v>
      </c>
      <c r="L14" s="112">
        <v>12350.7</v>
      </c>
      <c r="M14" s="112">
        <v>23856.9</v>
      </c>
      <c r="N14" s="112">
        <v>11725.1</v>
      </c>
      <c r="O14" s="112">
        <v>4410</v>
      </c>
      <c r="P14" s="112">
        <v>3500.5</v>
      </c>
      <c r="Q14" s="112">
        <v>1063</v>
      </c>
      <c r="R14" s="112">
        <v>17103.7</v>
      </c>
      <c r="S14" s="112">
        <v>11747.6</v>
      </c>
      <c r="T14" s="112">
        <v>158.1</v>
      </c>
      <c r="U14" s="112">
        <v>14180.1</v>
      </c>
      <c r="V14" s="112">
        <v>1487.5</v>
      </c>
      <c r="W14" s="112">
        <v>6457.1</v>
      </c>
      <c r="X14" s="112">
        <v>129.4</v>
      </c>
      <c r="Y14" s="112">
        <v>10.4</v>
      </c>
      <c r="Z14" s="112">
        <v>0.3</v>
      </c>
      <c r="AA14" s="112">
        <v>13.2</v>
      </c>
      <c r="AB14" s="112">
        <v>0</v>
      </c>
      <c r="AC14" s="112">
        <v>0</v>
      </c>
      <c r="AD14" s="112">
        <v>15.8</v>
      </c>
      <c r="AE14" s="112">
        <v>25.4</v>
      </c>
      <c r="AF14" s="112">
        <v>89.3</v>
      </c>
      <c r="AG14" s="112">
        <v>41.9</v>
      </c>
      <c r="AH14" s="112">
        <v>1854</v>
      </c>
      <c r="AI14" s="112">
        <v>12.6</v>
      </c>
      <c r="AJ14" s="112">
        <v>285.7</v>
      </c>
      <c r="AK14" s="112">
        <v>151.6</v>
      </c>
      <c r="AL14" s="112">
        <v>18.5</v>
      </c>
      <c r="AM14" s="112">
        <v>495.6</v>
      </c>
      <c r="AN14" s="113">
        <v>121430.90000000002</v>
      </c>
      <c r="AO14" s="112">
        <v>19.899999999999999</v>
      </c>
      <c r="AP14" s="112">
        <v>2683.9</v>
      </c>
      <c r="AQ14" s="112">
        <v>0</v>
      </c>
      <c r="AR14" s="112">
        <v>0</v>
      </c>
      <c r="AS14" s="112">
        <v>-422.3</v>
      </c>
      <c r="AT14" s="112">
        <v>-49.2</v>
      </c>
      <c r="AU14" s="113">
        <v>2232.3000000000002</v>
      </c>
      <c r="AV14" s="113">
        <v>123663.20000000003</v>
      </c>
      <c r="AW14" s="113">
        <v>226640.1</v>
      </c>
      <c r="AX14" s="113">
        <v>228872.4</v>
      </c>
      <c r="AY14" s="113">
        <v>350303.30000000005</v>
      </c>
      <c r="AZ14" s="113">
        <v>-111159.7</v>
      </c>
      <c r="BA14" s="113">
        <v>117712.7</v>
      </c>
      <c r="BB14" s="113">
        <v>239143.6</v>
      </c>
      <c r="BC14" s="118" t="s">
        <v>15</v>
      </c>
    </row>
    <row r="15" spans="1:55">
      <c r="A15" s="115" t="s">
        <v>16</v>
      </c>
      <c r="B15" s="116" t="s">
        <v>38</v>
      </c>
      <c r="C15" s="117">
        <v>337.1</v>
      </c>
      <c r="D15" s="112">
        <v>34.5</v>
      </c>
      <c r="E15" s="112">
        <v>9377.9</v>
      </c>
      <c r="F15" s="112">
        <v>578.6</v>
      </c>
      <c r="G15" s="112">
        <v>2487.6999999999998</v>
      </c>
      <c r="H15" s="112">
        <v>6257.5</v>
      </c>
      <c r="I15" s="112">
        <v>769.9</v>
      </c>
      <c r="J15" s="112">
        <v>2891.4</v>
      </c>
      <c r="K15" s="112">
        <v>2029</v>
      </c>
      <c r="L15" s="112">
        <v>716.9</v>
      </c>
      <c r="M15" s="112">
        <v>200.7</v>
      </c>
      <c r="N15" s="112">
        <v>13110</v>
      </c>
      <c r="O15" s="112">
        <v>6062.9</v>
      </c>
      <c r="P15" s="112">
        <v>6836.4</v>
      </c>
      <c r="Q15" s="112">
        <v>1469.2</v>
      </c>
      <c r="R15" s="112">
        <v>5953.7</v>
      </c>
      <c r="S15" s="112">
        <v>6173.2</v>
      </c>
      <c r="T15" s="112">
        <v>198.6</v>
      </c>
      <c r="U15" s="112">
        <v>11934.5</v>
      </c>
      <c r="V15" s="112">
        <v>1698.8</v>
      </c>
      <c r="W15" s="112">
        <v>67705</v>
      </c>
      <c r="X15" s="112">
        <v>118.3</v>
      </c>
      <c r="Y15" s="112">
        <v>43.3</v>
      </c>
      <c r="Z15" s="112">
        <v>15.4</v>
      </c>
      <c r="AA15" s="112">
        <v>2681.8</v>
      </c>
      <c r="AB15" s="112">
        <v>45.3</v>
      </c>
      <c r="AC15" s="112">
        <v>281.39999999999998</v>
      </c>
      <c r="AD15" s="112">
        <v>1345</v>
      </c>
      <c r="AE15" s="112">
        <v>182.8</v>
      </c>
      <c r="AF15" s="112">
        <v>1739.6</v>
      </c>
      <c r="AG15" s="112">
        <v>139.19999999999999</v>
      </c>
      <c r="AH15" s="112">
        <v>416.1</v>
      </c>
      <c r="AI15" s="112">
        <v>136</v>
      </c>
      <c r="AJ15" s="112">
        <v>1022.8</v>
      </c>
      <c r="AK15" s="112">
        <v>1226.3</v>
      </c>
      <c r="AL15" s="112">
        <v>7.5</v>
      </c>
      <c r="AM15" s="112">
        <v>689.3</v>
      </c>
      <c r="AN15" s="113">
        <v>156913.59999999992</v>
      </c>
      <c r="AO15" s="112">
        <v>462</v>
      </c>
      <c r="AP15" s="112">
        <v>2703.9</v>
      </c>
      <c r="AQ15" s="112">
        <v>5.8</v>
      </c>
      <c r="AR15" s="112">
        <v>701.3</v>
      </c>
      <c r="AS15" s="112">
        <v>5866.3</v>
      </c>
      <c r="AT15" s="112">
        <v>-1588.9</v>
      </c>
      <c r="AU15" s="113">
        <v>8150.4</v>
      </c>
      <c r="AV15" s="113">
        <v>165063.99999999991</v>
      </c>
      <c r="AW15" s="113">
        <v>151352.4</v>
      </c>
      <c r="AX15" s="113">
        <v>159502.79999999999</v>
      </c>
      <c r="AY15" s="113">
        <v>316416.39999999991</v>
      </c>
      <c r="AZ15" s="113">
        <v>-101741.2</v>
      </c>
      <c r="BA15" s="113">
        <v>57761.599999999991</v>
      </c>
      <c r="BB15" s="113">
        <v>214675.20000000001</v>
      </c>
      <c r="BC15" s="118" t="s">
        <v>16</v>
      </c>
    </row>
    <row r="16" spans="1:55">
      <c r="A16" s="115" t="s">
        <v>17</v>
      </c>
      <c r="B16" s="116" t="s">
        <v>265</v>
      </c>
      <c r="C16" s="117">
        <v>0.4</v>
      </c>
      <c r="D16" s="112">
        <v>14.9</v>
      </c>
      <c r="E16" s="112">
        <v>0</v>
      </c>
      <c r="F16" s="112">
        <v>0</v>
      </c>
      <c r="G16" s="112">
        <v>23.7</v>
      </c>
      <c r="H16" s="112">
        <v>11.4</v>
      </c>
      <c r="I16" s="112">
        <v>0</v>
      </c>
      <c r="J16" s="112">
        <v>108.7</v>
      </c>
      <c r="K16" s="112">
        <v>229.1</v>
      </c>
      <c r="L16" s="112">
        <v>56.5</v>
      </c>
      <c r="M16" s="112">
        <v>0.7</v>
      </c>
      <c r="N16" s="112">
        <v>144.4</v>
      </c>
      <c r="O16" s="112">
        <v>21775.200000000001</v>
      </c>
      <c r="P16" s="112">
        <v>11465.6</v>
      </c>
      <c r="Q16" s="112">
        <v>667.9</v>
      </c>
      <c r="R16" s="112">
        <v>626.1</v>
      </c>
      <c r="S16" s="112">
        <v>3060.1</v>
      </c>
      <c r="T16" s="112">
        <v>12.9</v>
      </c>
      <c r="U16" s="112">
        <v>8965.2000000000007</v>
      </c>
      <c r="V16" s="112">
        <v>10.3</v>
      </c>
      <c r="W16" s="112">
        <v>4822.8999999999996</v>
      </c>
      <c r="X16" s="112">
        <v>0</v>
      </c>
      <c r="Y16" s="112">
        <v>798.5</v>
      </c>
      <c r="Z16" s="112">
        <v>0</v>
      </c>
      <c r="AA16" s="112">
        <v>4.2</v>
      </c>
      <c r="AB16" s="112">
        <v>0</v>
      </c>
      <c r="AC16" s="112">
        <v>0</v>
      </c>
      <c r="AD16" s="112">
        <v>62.2</v>
      </c>
      <c r="AE16" s="112">
        <v>0.4</v>
      </c>
      <c r="AF16" s="112">
        <v>132.69999999999999</v>
      </c>
      <c r="AG16" s="112">
        <v>0</v>
      </c>
      <c r="AH16" s="112">
        <v>0.1</v>
      </c>
      <c r="AI16" s="112">
        <v>0</v>
      </c>
      <c r="AJ16" s="112">
        <v>6311.4</v>
      </c>
      <c r="AK16" s="112">
        <v>3.6</v>
      </c>
      <c r="AL16" s="112">
        <v>0</v>
      </c>
      <c r="AM16" s="112">
        <v>0</v>
      </c>
      <c r="AN16" s="113">
        <v>59309.1</v>
      </c>
      <c r="AO16" s="112">
        <v>0</v>
      </c>
      <c r="AP16" s="112">
        <v>198.1</v>
      </c>
      <c r="AQ16" s="112">
        <v>0</v>
      </c>
      <c r="AR16" s="112">
        <v>4911.5</v>
      </c>
      <c r="AS16" s="112">
        <v>89644.4</v>
      </c>
      <c r="AT16" s="112">
        <v>-2562.6999999999998</v>
      </c>
      <c r="AU16" s="113">
        <v>92191.3</v>
      </c>
      <c r="AV16" s="113">
        <v>151500.4</v>
      </c>
      <c r="AW16" s="113">
        <v>141610.9</v>
      </c>
      <c r="AX16" s="113">
        <v>233802.2</v>
      </c>
      <c r="AY16" s="113">
        <v>293111.3</v>
      </c>
      <c r="AZ16" s="113">
        <v>-125659.7</v>
      </c>
      <c r="BA16" s="113">
        <v>108142.50000000001</v>
      </c>
      <c r="BB16" s="113">
        <v>167451.6</v>
      </c>
      <c r="BC16" s="118" t="s">
        <v>17</v>
      </c>
    </row>
    <row r="17" spans="1:55">
      <c r="A17" s="115" t="s">
        <v>18</v>
      </c>
      <c r="B17" s="116" t="s">
        <v>266</v>
      </c>
      <c r="C17" s="117">
        <v>2.1</v>
      </c>
      <c r="D17" s="112">
        <v>3.3</v>
      </c>
      <c r="E17" s="112">
        <v>0</v>
      </c>
      <c r="F17" s="112">
        <v>0</v>
      </c>
      <c r="G17" s="112">
        <v>22.4</v>
      </c>
      <c r="H17" s="112">
        <v>0</v>
      </c>
      <c r="I17" s="112">
        <v>14.4</v>
      </c>
      <c r="J17" s="112">
        <v>850.9</v>
      </c>
      <c r="K17" s="112">
        <v>358.4</v>
      </c>
      <c r="L17" s="112">
        <v>93.7</v>
      </c>
      <c r="M17" s="112">
        <v>15.8</v>
      </c>
      <c r="N17" s="112">
        <v>76.599999999999994</v>
      </c>
      <c r="O17" s="112">
        <v>829.6</v>
      </c>
      <c r="P17" s="112">
        <v>34989.199999999997</v>
      </c>
      <c r="Q17" s="112">
        <v>57.1</v>
      </c>
      <c r="R17" s="112">
        <v>543.79999999999995</v>
      </c>
      <c r="S17" s="112">
        <v>235.5</v>
      </c>
      <c r="T17" s="112">
        <v>3.8</v>
      </c>
      <c r="U17" s="112">
        <v>915.1</v>
      </c>
      <c r="V17" s="112">
        <v>5.9</v>
      </c>
      <c r="W17" s="112">
        <v>44.3</v>
      </c>
      <c r="X17" s="112">
        <v>0.8</v>
      </c>
      <c r="Y17" s="112">
        <v>21.7</v>
      </c>
      <c r="Z17" s="112">
        <v>0</v>
      </c>
      <c r="AA17" s="112">
        <v>3</v>
      </c>
      <c r="AB17" s="112">
        <v>0</v>
      </c>
      <c r="AC17" s="112">
        <v>0</v>
      </c>
      <c r="AD17" s="112">
        <v>51.6</v>
      </c>
      <c r="AE17" s="112">
        <v>1</v>
      </c>
      <c r="AF17" s="112">
        <v>8.8000000000000007</v>
      </c>
      <c r="AG17" s="112">
        <v>0</v>
      </c>
      <c r="AH17" s="112">
        <v>0</v>
      </c>
      <c r="AI17" s="112">
        <v>0</v>
      </c>
      <c r="AJ17" s="112">
        <v>9838.5</v>
      </c>
      <c r="AK17" s="112">
        <v>3.9</v>
      </c>
      <c r="AL17" s="112">
        <v>0</v>
      </c>
      <c r="AM17" s="112">
        <v>0</v>
      </c>
      <c r="AN17" s="113">
        <v>48991.200000000004</v>
      </c>
      <c r="AO17" s="112">
        <v>0</v>
      </c>
      <c r="AP17" s="112">
        <v>31</v>
      </c>
      <c r="AQ17" s="112">
        <v>0</v>
      </c>
      <c r="AR17" s="112">
        <v>1139.9000000000001</v>
      </c>
      <c r="AS17" s="112">
        <v>183109.6</v>
      </c>
      <c r="AT17" s="112">
        <v>2734.9</v>
      </c>
      <c r="AU17" s="113">
        <v>187015.4</v>
      </c>
      <c r="AV17" s="113">
        <v>236006.6</v>
      </c>
      <c r="AW17" s="113">
        <v>174185</v>
      </c>
      <c r="AX17" s="113">
        <v>361200.4</v>
      </c>
      <c r="AY17" s="113">
        <v>410191.60000000003</v>
      </c>
      <c r="AZ17" s="113">
        <v>-162242.20000000001</v>
      </c>
      <c r="BA17" s="113">
        <v>198958.2</v>
      </c>
      <c r="BB17" s="113">
        <v>247949.4</v>
      </c>
      <c r="BC17" s="118" t="s">
        <v>18</v>
      </c>
    </row>
    <row r="18" spans="1:55">
      <c r="A18" s="119" t="s">
        <v>19</v>
      </c>
      <c r="B18" s="120" t="s">
        <v>267</v>
      </c>
      <c r="C18" s="121">
        <v>2.1</v>
      </c>
      <c r="D18" s="122">
        <v>0</v>
      </c>
      <c r="E18" s="122">
        <v>0</v>
      </c>
      <c r="F18" s="122">
        <v>0</v>
      </c>
      <c r="G18" s="122">
        <v>0</v>
      </c>
      <c r="H18" s="122">
        <v>2.6</v>
      </c>
      <c r="I18" s="122">
        <v>0</v>
      </c>
      <c r="J18" s="122">
        <v>0</v>
      </c>
      <c r="K18" s="122">
        <v>0</v>
      </c>
      <c r="L18" s="122">
        <v>0</v>
      </c>
      <c r="M18" s="122">
        <v>0</v>
      </c>
      <c r="N18" s="122">
        <v>2.8</v>
      </c>
      <c r="O18" s="122">
        <v>287.39999999999998</v>
      </c>
      <c r="P18" s="122">
        <v>1211.3</v>
      </c>
      <c r="Q18" s="122">
        <v>3093.7</v>
      </c>
      <c r="R18" s="122">
        <v>0</v>
      </c>
      <c r="S18" s="122">
        <v>80.2</v>
      </c>
      <c r="T18" s="122">
        <v>4.5</v>
      </c>
      <c r="U18" s="122">
        <v>319.2</v>
      </c>
      <c r="V18" s="122">
        <v>14.7</v>
      </c>
      <c r="W18" s="122">
        <v>124.4</v>
      </c>
      <c r="X18" s="122">
        <v>0</v>
      </c>
      <c r="Y18" s="122">
        <v>7.3</v>
      </c>
      <c r="Z18" s="122">
        <v>2.2999999999999998</v>
      </c>
      <c r="AA18" s="122">
        <v>827.2</v>
      </c>
      <c r="AB18" s="122">
        <v>4.9000000000000004</v>
      </c>
      <c r="AC18" s="122">
        <v>0</v>
      </c>
      <c r="AD18" s="122">
        <v>15.5</v>
      </c>
      <c r="AE18" s="122">
        <v>19.7</v>
      </c>
      <c r="AF18" s="122">
        <v>1520</v>
      </c>
      <c r="AG18" s="122">
        <v>0</v>
      </c>
      <c r="AH18" s="122">
        <v>13139.9</v>
      </c>
      <c r="AI18" s="122">
        <v>0</v>
      </c>
      <c r="AJ18" s="122">
        <v>3147.6</v>
      </c>
      <c r="AK18" s="122">
        <v>554.6</v>
      </c>
      <c r="AL18" s="122">
        <v>448.8</v>
      </c>
      <c r="AM18" s="122">
        <v>0</v>
      </c>
      <c r="AN18" s="123">
        <v>24830.699999999993</v>
      </c>
      <c r="AO18" s="122">
        <v>33.700000000000003</v>
      </c>
      <c r="AP18" s="122">
        <v>648.6</v>
      </c>
      <c r="AQ18" s="122">
        <v>1.1000000000000001</v>
      </c>
      <c r="AR18" s="122">
        <v>1343.4</v>
      </c>
      <c r="AS18" s="122">
        <v>51351.1</v>
      </c>
      <c r="AT18" s="122">
        <v>-1019.9</v>
      </c>
      <c r="AU18" s="123">
        <v>52358</v>
      </c>
      <c r="AV18" s="123">
        <v>77188.7</v>
      </c>
      <c r="AW18" s="123">
        <v>17064.099999999999</v>
      </c>
      <c r="AX18" s="123">
        <v>69422.100000000006</v>
      </c>
      <c r="AY18" s="123">
        <v>94252.800000000003</v>
      </c>
      <c r="AZ18" s="123">
        <v>-63710</v>
      </c>
      <c r="BA18" s="123">
        <v>5712.1000000000058</v>
      </c>
      <c r="BB18" s="123">
        <v>30542.799999999999</v>
      </c>
      <c r="BC18" s="124" t="s">
        <v>19</v>
      </c>
    </row>
    <row r="19" spans="1:55">
      <c r="A19" s="115" t="s">
        <v>20</v>
      </c>
      <c r="B19" s="116" t="s">
        <v>53</v>
      </c>
      <c r="C19" s="117">
        <v>0</v>
      </c>
      <c r="D19" s="112">
        <v>0.3</v>
      </c>
      <c r="E19" s="112">
        <v>0.3</v>
      </c>
      <c r="F19" s="112">
        <v>0</v>
      </c>
      <c r="G19" s="112">
        <v>2.9</v>
      </c>
      <c r="H19" s="112">
        <v>2.2999999999999998</v>
      </c>
      <c r="I19" s="112">
        <v>0.4</v>
      </c>
      <c r="J19" s="112">
        <v>0</v>
      </c>
      <c r="K19" s="112">
        <v>0</v>
      </c>
      <c r="L19" s="112">
        <v>1.3</v>
      </c>
      <c r="M19" s="112">
        <v>0.1</v>
      </c>
      <c r="N19" s="112">
        <v>16.100000000000001</v>
      </c>
      <c r="O19" s="112">
        <v>1232.8</v>
      </c>
      <c r="P19" s="112">
        <v>1310.9</v>
      </c>
      <c r="Q19" s="112">
        <v>3330.6</v>
      </c>
      <c r="R19" s="112">
        <v>76582.8</v>
      </c>
      <c r="S19" s="112">
        <v>13617.6</v>
      </c>
      <c r="T19" s="112">
        <v>1796</v>
      </c>
      <c r="U19" s="112">
        <v>7744.2</v>
      </c>
      <c r="V19" s="112">
        <v>333.3</v>
      </c>
      <c r="W19" s="112">
        <v>299.8</v>
      </c>
      <c r="X19" s="112">
        <v>0.9</v>
      </c>
      <c r="Y19" s="112">
        <v>1.6</v>
      </c>
      <c r="Z19" s="112">
        <v>0</v>
      </c>
      <c r="AA19" s="112">
        <v>30.6</v>
      </c>
      <c r="AB19" s="112">
        <v>17.7</v>
      </c>
      <c r="AC19" s="112">
        <v>0</v>
      </c>
      <c r="AD19" s="112">
        <v>2.7</v>
      </c>
      <c r="AE19" s="112">
        <v>164</v>
      </c>
      <c r="AF19" s="112">
        <v>756.4</v>
      </c>
      <c r="AG19" s="112">
        <v>463.4</v>
      </c>
      <c r="AH19" s="112">
        <v>2.1</v>
      </c>
      <c r="AI19" s="112">
        <v>0</v>
      </c>
      <c r="AJ19" s="112">
        <v>10044.799999999999</v>
      </c>
      <c r="AK19" s="112">
        <v>4.5</v>
      </c>
      <c r="AL19" s="112">
        <v>613.70000000000005</v>
      </c>
      <c r="AM19" s="112">
        <v>0</v>
      </c>
      <c r="AN19" s="113">
        <v>118374.1</v>
      </c>
      <c r="AO19" s="112">
        <v>6.1</v>
      </c>
      <c r="AP19" s="112">
        <v>636.5</v>
      </c>
      <c r="AQ19" s="112">
        <v>0</v>
      </c>
      <c r="AR19" s="112">
        <v>0</v>
      </c>
      <c r="AS19" s="112">
        <v>0</v>
      </c>
      <c r="AT19" s="112">
        <v>5993.9</v>
      </c>
      <c r="AU19" s="113">
        <v>6636.5</v>
      </c>
      <c r="AV19" s="113">
        <v>125010.6</v>
      </c>
      <c r="AW19" s="113">
        <v>226306.5</v>
      </c>
      <c r="AX19" s="113">
        <v>232943</v>
      </c>
      <c r="AY19" s="113">
        <v>351317.1</v>
      </c>
      <c r="AZ19" s="113">
        <v>-97346</v>
      </c>
      <c r="BA19" s="113">
        <v>135597</v>
      </c>
      <c r="BB19" s="113">
        <v>253971.1</v>
      </c>
      <c r="BC19" s="118" t="s">
        <v>20</v>
      </c>
    </row>
    <row r="20" spans="1:55">
      <c r="A20" s="115" t="s">
        <v>21</v>
      </c>
      <c r="B20" s="116" t="s">
        <v>29</v>
      </c>
      <c r="C20" s="117">
        <v>8.1</v>
      </c>
      <c r="D20" s="112">
        <v>4.3</v>
      </c>
      <c r="E20" s="112">
        <v>0</v>
      </c>
      <c r="F20" s="112">
        <v>0</v>
      </c>
      <c r="G20" s="112">
        <v>23.4</v>
      </c>
      <c r="H20" s="112">
        <v>4.0999999999999996</v>
      </c>
      <c r="I20" s="112">
        <v>0</v>
      </c>
      <c r="J20" s="112">
        <v>8.9</v>
      </c>
      <c r="K20" s="112">
        <v>9.4</v>
      </c>
      <c r="L20" s="112">
        <v>0</v>
      </c>
      <c r="M20" s="112">
        <v>0</v>
      </c>
      <c r="N20" s="112">
        <v>76.099999999999994</v>
      </c>
      <c r="O20" s="112">
        <v>2246.1</v>
      </c>
      <c r="P20" s="112">
        <v>3750.4</v>
      </c>
      <c r="Q20" s="112">
        <v>572.5</v>
      </c>
      <c r="R20" s="112">
        <v>2119.6</v>
      </c>
      <c r="S20" s="112">
        <v>44101.8</v>
      </c>
      <c r="T20" s="112">
        <v>117.1</v>
      </c>
      <c r="U20" s="112">
        <v>35065.599999999999</v>
      </c>
      <c r="V20" s="112">
        <v>86.9</v>
      </c>
      <c r="W20" s="112">
        <v>6335.6</v>
      </c>
      <c r="X20" s="112">
        <v>0.9</v>
      </c>
      <c r="Y20" s="112">
        <v>17.2</v>
      </c>
      <c r="Z20" s="112">
        <v>0</v>
      </c>
      <c r="AA20" s="112">
        <v>201.6</v>
      </c>
      <c r="AB20" s="112">
        <v>1.1000000000000001</v>
      </c>
      <c r="AC20" s="112">
        <v>9</v>
      </c>
      <c r="AD20" s="112">
        <v>95.6</v>
      </c>
      <c r="AE20" s="112">
        <v>31.8</v>
      </c>
      <c r="AF20" s="112">
        <v>761.7</v>
      </c>
      <c r="AG20" s="112">
        <v>578.79999999999995</v>
      </c>
      <c r="AH20" s="112">
        <v>68.900000000000006</v>
      </c>
      <c r="AI20" s="112">
        <v>0</v>
      </c>
      <c r="AJ20" s="112">
        <v>4543.8</v>
      </c>
      <c r="AK20" s="112">
        <v>63.9</v>
      </c>
      <c r="AL20" s="112">
        <v>0</v>
      </c>
      <c r="AM20" s="112">
        <v>52.4</v>
      </c>
      <c r="AN20" s="113">
        <v>100956.59999999999</v>
      </c>
      <c r="AO20" s="112">
        <v>1052.4000000000001</v>
      </c>
      <c r="AP20" s="112">
        <v>25821.7</v>
      </c>
      <c r="AQ20" s="112">
        <v>0</v>
      </c>
      <c r="AR20" s="112">
        <v>6291</v>
      </c>
      <c r="AS20" s="112">
        <v>114051.5</v>
      </c>
      <c r="AT20" s="112">
        <v>333.6</v>
      </c>
      <c r="AU20" s="113">
        <v>147550.20000000001</v>
      </c>
      <c r="AV20" s="113">
        <v>248506.8</v>
      </c>
      <c r="AW20" s="113">
        <v>161093.29999999999</v>
      </c>
      <c r="AX20" s="113">
        <v>308643.5</v>
      </c>
      <c r="AY20" s="113">
        <v>409600.1</v>
      </c>
      <c r="AZ20" s="113">
        <v>-229274.6</v>
      </c>
      <c r="BA20" s="113">
        <v>79368.899999999994</v>
      </c>
      <c r="BB20" s="113">
        <v>180325.5</v>
      </c>
      <c r="BC20" s="118" t="s">
        <v>21</v>
      </c>
    </row>
    <row r="21" spans="1:55">
      <c r="A21" s="115" t="s">
        <v>57</v>
      </c>
      <c r="B21" s="116" t="s">
        <v>282</v>
      </c>
      <c r="C21" s="117">
        <v>1.4</v>
      </c>
      <c r="D21" s="112">
        <v>0</v>
      </c>
      <c r="E21" s="112">
        <v>18.2</v>
      </c>
      <c r="F21" s="112">
        <v>0.7</v>
      </c>
      <c r="G21" s="112">
        <v>1.2</v>
      </c>
      <c r="H21" s="112">
        <v>15.3</v>
      </c>
      <c r="I21" s="112">
        <v>18.2</v>
      </c>
      <c r="J21" s="112">
        <v>0.3</v>
      </c>
      <c r="K21" s="112">
        <v>4.4000000000000004</v>
      </c>
      <c r="L21" s="112">
        <v>4.0999999999999996</v>
      </c>
      <c r="M21" s="112">
        <v>0.2</v>
      </c>
      <c r="N21" s="112">
        <v>8.1999999999999993</v>
      </c>
      <c r="O21" s="112">
        <v>64.2</v>
      </c>
      <c r="P21" s="112">
        <v>25.9</v>
      </c>
      <c r="Q21" s="112">
        <v>0.3</v>
      </c>
      <c r="R21" s="112">
        <v>7.1</v>
      </c>
      <c r="S21" s="112">
        <v>6.4</v>
      </c>
      <c r="T21" s="112">
        <v>202.2</v>
      </c>
      <c r="U21" s="112">
        <v>6724.4</v>
      </c>
      <c r="V21" s="112">
        <v>1.9</v>
      </c>
      <c r="W21" s="112">
        <v>1251.7</v>
      </c>
      <c r="X21" s="112">
        <v>2.7</v>
      </c>
      <c r="Y21" s="112">
        <v>0.3</v>
      </c>
      <c r="Z21" s="112">
        <v>2.7</v>
      </c>
      <c r="AA21" s="112">
        <v>224.5</v>
      </c>
      <c r="AB21" s="112">
        <v>41.8</v>
      </c>
      <c r="AC21" s="112">
        <v>32.200000000000003</v>
      </c>
      <c r="AD21" s="112">
        <v>71.5</v>
      </c>
      <c r="AE21" s="112">
        <v>31.7</v>
      </c>
      <c r="AF21" s="112">
        <v>778.3</v>
      </c>
      <c r="AG21" s="112">
        <v>50.2</v>
      </c>
      <c r="AH21" s="112">
        <v>17.5</v>
      </c>
      <c r="AI21" s="112">
        <v>3.2</v>
      </c>
      <c r="AJ21" s="112">
        <v>1157.8</v>
      </c>
      <c r="AK21" s="112">
        <v>46.3</v>
      </c>
      <c r="AL21" s="112">
        <v>0</v>
      </c>
      <c r="AM21" s="112">
        <v>0</v>
      </c>
      <c r="AN21" s="113">
        <v>10817</v>
      </c>
      <c r="AO21" s="112">
        <v>530.70000000000005</v>
      </c>
      <c r="AP21" s="112">
        <v>43659.1</v>
      </c>
      <c r="AQ21" s="112">
        <v>0</v>
      </c>
      <c r="AR21" s="112">
        <v>2857.6</v>
      </c>
      <c r="AS21" s="112">
        <v>47764</v>
      </c>
      <c r="AT21" s="112">
        <v>-505.4</v>
      </c>
      <c r="AU21" s="113">
        <v>94306</v>
      </c>
      <c r="AV21" s="113">
        <v>105123</v>
      </c>
      <c r="AW21" s="113">
        <v>5053.8999999999996</v>
      </c>
      <c r="AX21" s="113">
        <v>99359.9</v>
      </c>
      <c r="AY21" s="113">
        <v>110176.9</v>
      </c>
      <c r="AZ21" s="113">
        <v>-103250.1</v>
      </c>
      <c r="BA21" s="113">
        <v>-3890.2000000000116</v>
      </c>
      <c r="BB21" s="113">
        <v>6926.8</v>
      </c>
      <c r="BC21" s="118" t="s">
        <v>57</v>
      </c>
    </row>
    <row r="22" spans="1:55">
      <c r="A22" s="115" t="s">
        <v>22</v>
      </c>
      <c r="B22" s="116" t="s">
        <v>39</v>
      </c>
      <c r="C22" s="117">
        <v>186.7</v>
      </c>
      <c r="D22" s="112">
        <v>0.7</v>
      </c>
      <c r="E22" s="112">
        <v>0</v>
      </c>
      <c r="F22" s="112">
        <v>0</v>
      </c>
      <c r="G22" s="112">
        <v>0</v>
      </c>
      <c r="H22" s="112">
        <v>0</v>
      </c>
      <c r="I22" s="112">
        <v>0</v>
      </c>
      <c r="J22" s="112">
        <v>0</v>
      </c>
      <c r="K22" s="112">
        <v>0</v>
      </c>
      <c r="L22" s="112">
        <v>0</v>
      </c>
      <c r="M22" s="112">
        <v>0</v>
      </c>
      <c r="N22" s="112">
        <v>0</v>
      </c>
      <c r="O22" s="112">
        <v>0</v>
      </c>
      <c r="P22" s="112">
        <v>23.9</v>
      </c>
      <c r="Q22" s="112">
        <v>0</v>
      </c>
      <c r="R22" s="112">
        <v>0</v>
      </c>
      <c r="S22" s="112">
        <v>0</v>
      </c>
      <c r="T22" s="112">
        <v>0</v>
      </c>
      <c r="U22" s="112">
        <v>357171</v>
      </c>
      <c r="V22" s="112">
        <v>0</v>
      </c>
      <c r="W22" s="112">
        <v>0</v>
      </c>
      <c r="X22" s="112">
        <v>0</v>
      </c>
      <c r="Y22" s="112">
        <v>0</v>
      </c>
      <c r="Z22" s="112">
        <v>0</v>
      </c>
      <c r="AA22" s="112">
        <v>0</v>
      </c>
      <c r="AB22" s="112">
        <v>0</v>
      </c>
      <c r="AC22" s="112">
        <v>0</v>
      </c>
      <c r="AD22" s="112">
        <v>7641.3</v>
      </c>
      <c r="AE22" s="112">
        <v>0</v>
      </c>
      <c r="AF22" s="112">
        <v>3316</v>
      </c>
      <c r="AG22" s="112">
        <v>93.5</v>
      </c>
      <c r="AH22" s="112">
        <v>0</v>
      </c>
      <c r="AI22" s="112">
        <v>0</v>
      </c>
      <c r="AJ22" s="112">
        <v>14863.2</v>
      </c>
      <c r="AK22" s="112">
        <v>14.7</v>
      </c>
      <c r="AL22" s="112">
        <v>0</v>
      </c>
      <c r="AM22" s="112">
        <v>0</v>
      </c>
      <c r="AN22" s="113">
        <v>383311</v>
      </c>
      <c r="AO22" s="112">
        <v>0</v>
      </c>
      <c r="AP22" s="112">
        <v>25613.4</v>
      </c>
      <c r="AQ22" s="112">
        <v>0</v>
      </c>
      <c r="AR22" s="112">
        <v>22600</v>
      </c>
      <c r="AS22" s="112">
        <v>77383.5</v>
      </c>
      <c r="AT22" s="112">
        <v>7325.4</v>
      </c>
      <c r="AU22" s="113">
        <v>132922.29999999999</v>
      </c>
      <c r="AV22" s="113">
        <v>516233.3</v>
      </c>
      <c r="AW22" s="113">
        <v>676190.3</v>
      </c>
      <c r="AX22" s="113">
        <v>809112.60000000009</v>
      </c>
      <c r="AY22" s="113">
        <v>1192423.6000000001</v>
      </c>
      <c r="AZ22" s="113">
        <v>-341706.5</v>
      </c>
      <c r="BA22" s="113">
        <v>467406.10000000009</v>
      </c>
      <c r="BB22" s="113">
        <v>850717.1</v>
      </c>
      <c r="BC22" s="118" t="s">
        <v>22</v>
      </c>
    </row>
    <row r="23" spans="1:55">
      <c r="A23" s="119" t="s">
        <v>71</v>
      </c>
      <c r="B23" s="120" t="s">
        <v>27</v>
      </c>
      <c r="C23" s="121">
        <v>169.6</v>
      </c>
      <c r="D23" s="122">
        <v>17.100000000000001</v>
      </c>
      <c r="E23" s="122">
        <v>4541.3</v>
      </c>
      <c r="F23" s="122">
        <v>6160.1</v>
      </c>
      <c r="G23" s="122">
        <v>2210.6</v>
      </c>
      <c r="H23" s="122">
        <v>2439.4</v>
      </c>
      <c r="I23" s="122">
        <v>3497.8</v>
      </c>
      <c r="J23" s="122">
        <v>1484.8</v>
      </c>
      <c r="K23" s="122">
        <v>1936.2</v>
      </c>
      <c r="L23" s="122">
        <v>12122.8</v>
      </c>
      <c r="M23" s="122">
        <v>1152.9000000000001</v>
      </c>
      <c r="N23" s="122">
        <v>183.7</v>
      </c>
      <c r="O23" s="122">
        <v>191.4</v>
      </c>
      <c r="P23" s="122">
        <v>382.3</v>
      </c>
      <c r="Q23" s="122">
        <v>83.5</v>
      </c>
      <c r="R23" s="122">
        <v>417.3</v>
      </c>
      <c r="S23" s="122">
        <v>373.4</v>
      </c>
      <c r="T23" s="122">
        <v>27.7</v>
      </c>
      <c r="U23" s="122">
        <v>1126.0999999999999</v>
      </c>
      <c r="V23" s="122">
        <v>6461.5</v>
      </c>
      <c r="W23" s="122">
        <v>2404.9</v>
      </c>
      <c r="X23" s="122">
        <v>1566.3</v>
      </c>
      <c r="Y23" s="122">
        <v>223.3</v>
      </c>
      <c r="Z23" s="122">
        <v>554.1</v>
      </c>
      <c r="AA23" s="122">
        <v>6064</v>
      </c>
      <c r="AB23" s="122">
        <v>5870.1</v>
      </c>
      <c r="AC23" s="122">
        <v>37.1</v>
      </c>
      <c r="AD23" s="122">
        <v>1382.5</v>
      </c>
      <c r="AE23" s="122">
        <v>4671.8999999999996</v>
      </c>
      <c r="AF23" s="122">
        <v>3583.2</v>
      </c>
      <c r="AG23" s="122">
        <v>8877.2999999999993</v>
      </c>
      <c r="AH23" s="122">
        <v>3661.8</v>
      </c>
      <c r="AI23" s="122">
        <v>1922</v>
      </c>
      <c r="AJ23" s="122">
        <v>5178.3</v>
      </c>
      <c r="AK23" s="122">
        <v>2572.1</v>
      </c>
      <c r="AL23" s="122">
        <v>2468</v>
      </c>
      <c r="AM23" s="122">
        <v>171.1</v>
      </c>
      <c r="AN23" s="123">
        <v>96187.500000000015</v>
      </c>
      <c r="AO23" s="122">
        <v>3074.3</v>
      </c>
      <c r="AP23" s="122">
        <v>26878</v>
      </c>
      <c r="AQ23" s="122">
        <v>0</v>
      </c>
      <c r="AR23" s="122">
        <v>2141.6999999999998</v>
      </c>
      <c r="AS23" s="122">
        <v>15469.8</v>
      </c>
      <c r="AT23" s="122">
        <v>-1440.1</v>
      </c>
      <c r="AU23" s="123">
        <v>46123.700000000004</v>
      </c>
      <c r="AV23" s="123">
        <v>142311.20000000001</v>
      </c>
      <c r="AW23" s="123">
        <v>97424.2</v>
      </c>
      <c r="AX23" s="123">
        <v>143547.9</v>
      </c>
      <c r="AY23" s="123">
        <v>239735.40000000002</v>
      </c>
      <c r="AZ23" s="123">
        <v>-76070.100000000006</v>
      </c>
      <c r="BA23" s="123">
        <v>67477.799999999988</v>
      </c>
      <c r="BB23" s="123">
        <v>163665.29999999999</v>
      </c>
      <c r="BC23" s="124" t="s">
        <v>71</v>
      </c>
    </row>
    <row r="24" spans="1:55">
      <c r="A24" s="115" t="s">
        <v>74</v>
      </c>
      <c r="B24" s="116" t="s">
        <v>30</v>
      </c>
      <c r="C24" s="117">
        <v>489.4</v>
      </c>
      <c r="D24" s="112">
        <v>14.5</v>
      </c>
      <c r="E24" s="112">
        <v>544.20000000000005</v>
      </c>
      <c r="F24" s="112">
        <v>770.8</v>
      </c>
      <c r="G24" s="112">
        <v>744.4</v>
      </c>
      <c r="H24" s="112">
        <v>5285</v>
      </c>
      <c r="I24" s="112">
        <v>748.7</v>
      </c>
      <c r="J24" s="112">
        <v>1593.8</v>
      </c>
      <c r="K24" s="112">
        <v>1174.9000000000001</v>
      </c>
      <c r="L24" s="112">
        <v>6418.3</v>
      </c>
      <c r="M24" s="112">
        <v>831.3</v>
      </c>
      <c r="N24" s="112">
        <v>1095.0999999999999</v>
      </c>
      <c r="O24" s="112">
        <v>470.5</v>
      </c>
      <c r="P24" s="112">
        <v>502.3</v>
      </c>
      <c r="Q24" s="112">
        <v>40.799999999999997</v>
      </c>
      <c r="R24" s="112">
        <v>1409.1</v>
      </c>
      <c r="S24" s="112">
        <v>498.2</v>
      </c>
      <c r="T24" s="112">
        <v>14.1</v>
      </c>
      <c r="U24" s="112">
        <v>788.9</v>
      </c>
      <c r="V24" s="112">
        <v>296.60000000000002</v>
      </c>
      <c r="W24" s="112">
        <v>653.6</v>
      </c>
      <c r="X24" s="112">
        <v>4668</v>
      </c>
      <c r="Y24" s="112">
        <v>2671</v>
      </c>
      <c r="Z24" s="112">
        <v>306.89999999999998</v>
      </c>
      <c r="AA24" s="112">
        <v>4133.2</v>
      </c>
      <c r="AB24" s="112">
        <v>1529.6</v>
      </c>
      <c r="AC24" s="112">
        <v>12595.9</v>
      </c>
      <c r="AD24" s="112">
        <v>6853.4</v>
      </c>
      <c r="AE24" s="112">
        <v>1806</v>
      </c>
      <c r="AF24" s="112">
        <v>4740.3</v>
      </c>
      <c r="AG24" s="112">
        <v>5772.2</v>
      </c>
      <c r="AH24" s="112">
        <v>3316.8</v>
      </c>
      <c r="AI24" s="112">
        <v>107.7</v>
      </c>
      <c r="AJ24" s="112">
        <v>1219.5999999999999</v>
      </c>
      <c r="AK24" s="112">
        <v>1517.1</v>
      </c>
      <c r="AL24" s="112">
        <v>0</v>
      </c>
      <c r="AM24" s="112">
        <v>3316.4</v>
      </c>
      <c r="AN24" s="113">
        <v>78938.600000000006</v>
      </c>
      <c r="AO24" s="112">
        <v>0</v>
      </c>
      <c r="AP24" s="112">
        <v>0</v>
      </c>
      <c r="AQ24" s="112">
        <v>0</v>
      </c>
      <c r="AR24" s="112">
        <v>257482.7</v>
      </c>
      <c r="AS24" s="112">
        <v>499874.7</v>
      </c>
      <c r="AT24" s="112">
        <v>0</v>
      </c>
      <c r="AU24" s="113">
        <v>757357.4</v>
      </c>
      <c r="AV24" s="113">
        <v>836296</v>
      </c>
      <c r="AW24" s="113">
        <v>0</v>
      </c>
      <c r="AX24" s="113">
        <v>757357.4</v>
      </c>
      <c r="AY24" s="113">
        <v>836296</v>
      </c>
      <c r="AZ24" s="113">
        <v>0</v>
      </c>
      <c r="BA24" s="113">
        <v>757357.4</v>
      </c>
      <c r="BB24" s="113">
        <v>836296</v>
      </c>
      <c r="BC24" s="118" t="s">
        <v>74</v>
      </c>
    </row>
    <row r="25" spans="1:55">
      <c r="A25" s="115" t="s">
        <v>242</v>
      </c>
      <c r="B25" s="116" t="s">
        <v>388</v>
      </c>
      <c r="C25" s="117">
        <v>1438.6</v>
      </c>
      <c r="D25" s="112">
        <v>217.5</v>
      </c>
      <c r="E25" s="112">
        <v>8772.6</v>
      </c>
      <c r="F25" s="112">
        <v>4879.6000000000004</v>
      </c>
      <c r="G25" s="112">
        <v>6008.9</v>
      </c>
      <c r="H25" s="112">
        <v>37534.5</v>
      </c>
      <c r="I25" s="112">
        <v>6684.4</v>
      </c>
      <c r="J25" s="112">
        <v>8792.6</v>
      </c>
      <c r="K25" s="112">
        <v>7510.7</v>
      </c>
      <c r="L25" s="112">
        <v>55459.3</v>
      </c>
      <c r="M25" s="112">
        <v>15498.3</v>
      </c>
      <c r="N25" s="112">
        <v>4659.8999999999996</v>
      </c>
      <c r="O25" s="112">
        <v>3398.7</v>
      </c>
      <c r="P25" s="112">
        <v>2337.8000000000002</v>
      </c>
      <c r="Q25" s="112">
        <v>170.4</v>
      </c>
      <c r="R25" s="112">
        <v>5326</v>
      </c>
      <c r="S25" s="112">
        <v>1116.3</v>
      </c>
      <c r="T25" s="112">
        <v>83.9</v>
      </c>
      <c r="U25" s="112">
        <v>10388.5</v>
      </c>
      <c r="V25" s="112">
        <v>3357.6</v>
      </c>
      <c r="W25" s="112">
        <v>2395.3000000000002</v>
      </c>
      <c r="X25" s="112">
        <v>26276.5</v>
      </c>
      <c r="Y25" s="112">
        <v>3395.7</v>
      </c>
      <c r="Z25" s="112">
        <v>7111.3</v>
      </c>
      <c r="AA25" s="112">
        <v>29725.4</v>
      </c>
      <c r="AB25" s="112">
        <v>2217.6</v>
      </c>
      <c r="AC25" s="112">
        <v>2042.4</v>
      </c>
      <c r="AD25" s="112">
        <v>6879.5</v>
      </c>
      <c r="AE25" s="112">
        <v>2686.6</v>
      </c>
      <c r="AF25" s="112">
        <v>5830.1</v>
      </c>
      <c r="AG25" s="112">
        <v>9639.6</v>
      </c>
      <c r="AH25" s="112">
        <v>13219.8</v>
      </c>
      <c r="AI25" s="112">
        <v>210.3</v>
      </c>
      <c r="AJ25" s="112">
        <v>5268.1</v>
      </c>
      <c r="AK25" s="112">
        <v>13186.8</v>
      </c>
      <c r="AL25" s="112">
        <v>0</v>
      </c>
      <c r="AM25" s="112">
        <v>624.9</v>
      </c>
      <c r="AN25" s="113">
        <v>314345.99999999983</v>
      </c>
      <c r="AO25" s="112">
        <v>88.7</v>
      </c>
      <c r="AP25" s="112">
        <v>82124.7</v>
      </c>
      <c r="AQ25" s="112">
        <v>0</v>
      </c>
      <c r="AR25" s="112">
        <v>0</v>
      </c>
      <c r="AS25" s="112">
        <v>0</v>
      </c>
      <c r="AT25" s="112">
        <v>0</v>
      </c>
      <c r="AU25" s="113">
        <v>82213.399999999994</v>
      </c>
      <c r="AV25" s="113">
        <v>396559.39999999979</v>
      </c>
      <c r="AW25" s="113">
        <v>145.30000000000001</v>
      </c>
      <c r="AX25" s="113">
        <v>82358.7</v>
      </c>
      <c r="AY25" s="113">
        <v>396704.69999999984</v>
      </c>
      <c r="AZ25" s="113">
        <v>-162007.1</v>
      </c>
      <c r="BA25" s="113">
        <v>-79648.400000000009</v>
      </c>
      <c r="BB25" s="113">
        <v>234697.60000000001</v>
      </c>
      <c r="BC25" s="118" t="s">
        <v>242</v>
      </c>
    </row>
    <row r="26" spans="1:55">
      <c r="A26" s="115" t="s">
        <v>243</v>
      </c>
      <c r="B26" s="116" t="s">
        <v>268</v>
      </c>
      <c r="C26" s="117">
        <v>114.5</v>
      </c>
      <c r="D26" s="112">
        <v>8.3000000000000007</v>
      </c>
      <c r="E26" s="112">
        <v>1197.3</v>
      </c>
      <c r="F26" s="112">
        <v>243.6</v>
      </c>
      <c r="G26" s="112">
        <v>269.89999999999998</v>
      </c>
      <c r="H26" s="112">
        <v>2036</v>
      </c>
      <c r="I26" s="112">
        <v>744.8</v>
      </c>
      <c r="J26" s="112">
        <v>199.2</v>
      </c>
      <c r="K26" s="112">
        <v>120.3</v>
      </c>
      <c r="L26" s="112">
        <v>1563.5</v>
      </c>
      <c r="M26" s="112">
        <v>79</v>
      </c>
      <c r="N26" s="112">
        <v>98</v>
      </c>
      <c r="O26" s="112">
        <v>108.7</v>
      </c>
      <c r="P26" s="112">
        <v>90.2</v>
      </c>
      <c r="Q26" s="112">
        <v>7.9</v>
      </c>
      <c r="R26" s="112">
        <v>220.3</v>
      </c>
      <c r="S26" s="112">
        <v>55.1</v>
      </c>
      <c r="T26" s="112">
        <v>2</v>
      </c>
      <c r="U26" s="112">
        <v>281.39999999999998</v>
      </c>
      <c r="V26" s="112">
        <v>68.8</v>
      </c>
      <c r="W26" s="112">
        <v>695</v>
      </c>
      <c r="X26" s="112">
        <v>146</v>
      </c>
      <c r="Y26" s="112">
        <v>3997.1</v>
      </c>
      <c r="Z26" s="112">
        <v>838.9</v>
      </c>
      <c r="AA26" s="112">
        <v>3058.9</v>
      </c>
      <c r="AB26" s="112">
        <v>468</v>
      </c>
      <c r="AC26" s="112">
        <v>206.2</v>
      </c>
      <c r="AD26" s="112">
        <v>2880.6</v>
      </c>
      <c r="AE26" s="112">
        <v>1172.9000000000001</v>
      </c>
      <c r="AF26" s="112">
        <v>2104.1999999999998</v>
      </c>
      <c r="AG26" s="112">
        <v>5724.3</v>
      </c>
      <c r="AH26" s="112">
        <v>5026.6000000000004</v>
      </c>
      <c r="AI26" s="112">
        <v>110.9</v>
      </c>
      <c r="AJ26" s="112">
        <v>639.1</v>
      </c>
      <c r="AK26" s="112">
        <v>3657.6</v>
      </c>
      <c r="AL26" s="112">
        <v>0</v>
      </c>
      <c r="AM26" s="112">
        <v>182.3</v>
      </c>
      <c r="AN26" s="113">
        <v>38417.4</v>
      </c>
      <c r="AO26" s="112">
        <v>72.400000000000006</v>
      </c>
      <c r="AP26" s="112">
        <v>41342</v>
      </c>
      <c r="AQ26" s="112">
        <v>-6908.2</v>
      </c>
      <c r="AR26" s="112">
        <v>0</v>
      </c>
      <c r="AS26" s="112">
        <v>0</v>
      </c>
      <c r="AT26" s="112">
        <v>0</v>
      </c>
      <c r="AU26" s="113">
        <v>34506.200000000004</v>
      </c>
      <c r="AV26" s="113">
        <v>72923.600000000006</v>
      </c>
      <c r="AW26" s="113">
        <v>0</v>
      </c>
      <c r="AX26" s="113">
        <v>34506.200000000004</v>
      </c>
      <c r="AY26" s="113">
        <v>72923.600000000006</v>
      </c>
      <c r="AZ26" s="113">
        <v>0</v>
      </c>
      <c r="BA26" s="113">
        <v>34506.200000000004</v>
      </c>
      <c r="BB26" s="113">
        <v>72923.600000000006</v>
      </c>
      <c r="BC26" s="118" t="s">
        <v>243</v>
      </c>
    </row>
    <row r="27" spans="1:55">
      <c r="A27" s="115" t="s">
        <v>244</v>
      </c>
      <c r="B27" s="116" t="s">
        <v>269</v>
      </c>
      <c r="C27" s="117">
        <v>37.200000000000003</v>
      </c>
      <c r="D27" s="112">
        <v>9.6</v>
      </c>
      <c r="E27" s="112">
        <v>827.7</v>
      </c>
      <c r="F27" s="112">
        <v>121.9</v>
      </c>
      <c r="G27" s="112">
        <v>158.30000000000001</v>
      </c>
      <c r="H27" s="112">
        <v>3808.4</v>
      </c>
      <c r="I27" s="112">
        <v>66.400000000000006</v>
      </c>
      <c r="J27" s="112">
        <v>26.3</v>
      </c>
      <c r="K27" s="112">
        <v>765.2</v>
      </c>
      <c r="L27" s="112">
        <v>380.3</v>
      </c>
      <c r="M27" s="112">
        <v>0.5</v>
      </c>
      <c r="N27" s="112">
        <v>25.2</v>
      </c>
      <c r="O27" s="112">
        <v>85.3</v>
      </c>
      <c r="P27" s="112">
        <v>6.8</v>
      </c>
      <c r="Q27" s="112">
        <v>6</v>
      </c>
      <c r="R27" s="112">
        <v>265.5</v>
      </c>
      <c r="S27" s="112">
        <v>33.200000000000003</v>
      </c>
      <c r="T27" s="112">
        <v>2.4</v>
      </c>
      <c r="U27" s="112">
        <v>264.5</v>
      </c>
      <c r="V27" s="112">
        <v>94.8</v>
      </c>
      <c r="W27" s="112">
        <v>1854.6</v>
      </c>
      <c r="X27" s="112">
        <v>3073.7</v>
      </c>
      <c r="Y27" s="112">
        <v>136.80000000000001</v>
      </c>
      <c r="Z27" s="112">
        <v>0</v>
      </c>
      <c r="AA27" s="112">
        <v>1690.2</v>
      </c>
      <c r="AB27" s="112">
        <v>1810.6</v>
      </c>
      <c r="AC27" s="112">
        <v>11.8</v>
      </c>
      <c r="AD27" s="112">
        <v>5033</v>
      </c>
      <c r="AE27" s="112">
        <v>3536.6</v>
      </c>
      <c r="AF27" s="112">
        <v>18409.099999999999</v>
      </c>
      <c r="AG27" s="112">
        <v>5440.9</v>
      </c>
      <c r="AH27" s="112">
        <v>5429.1</v>
      </c>
      <c r="AI27" s="112">
        <v>2.8</v>
      </c>
      <c r="AJ27" s="112">
        <v>1012.2</v>
      </c>
      <c r="AK27" s="112">
        <v>8829</v>
      </c>
      <c r="AL27" s="112">
        <v>0</v>
      </c>
      <c r="AM27" s="112">
        <v>2854.7</v>
      </c>
      <c r="AN27" s="113">
        <v>66110.599999999991</v>
      </c>
      <c r="AO27" s="112">
        <v>0</v>
      </c>
      <c r="AP27" s="112">
        <v>12861.7</v>
      </c>
      <c r="AQ27" s="112">
        <v>10211.700000000001</v>
      </c>
      <c r="AR27" s="112">
        <v>0</v>
      </c>
      <c r="AS27" s="112">
        <v>0</v>
      </c>
      <c r="AT27" s="112">
        <v>0</v>
      </c>
      <c r="AU27" s="113">
        <v>23073.4</v>
      </c>
      <c r="AV27" s="113">
        <v>89184</v>
      </c>
      <c r="AW27" s="113">
        <v>26569.9</v>
      </c>
      <c r="AX27" s="113">
        <v>49643.3</v>
      </c>
      <c r="AY27" s="113">
        <v>115753.9</v>
      </c>
      <c r="AZ27" s="113">
        <v>-1112.7</v>
      </c>
      <c r="BA27" s="113">
        <v>48530.600000000006</v>
      </c>
      <c r="BB27" s="113">
        <v>114641.2</v>
      </c>
      <c r="BC27" s="118" t="s">
        <v>244</v>
      </c>
    </row>
    <row r="28" spans="1:55">
      <c r="A28" s="119" t="s">
        <v>245</v>
      </c>
      <c r="B28" s="120" t="s">
        <v>41</v>
      </c>
      <c r="C28" s="121">
        <v>7794</v>
      </c>
      <c r="D28" s="122">
        <v>68.599999999999994</v>
      </c>
      <c r="E28" s="122">
        <v>44700.9</v>
      </c>
      <c r="F28" s="122">
        <v>19236.599999999999</v>
      </c>
      <c r="G28" s="122">
        <v>14977</v>
      </c>
      <c r="H28" s="122">
        <v>31788.2</v>
      </c>
      <c r="I28" s="122">
        <v>9320.7999999999993</v>
      </c>
      <c r="J28" s="122">
        <v>17726.400000000001</v>
      </c>
      <c r="K28" s="122">
        <v>6390.1</v>
      </c>
      <c r="L28" s="122">
        <v>18916.599999999999</v>
      </c>
      <c r="M28" s="122">
        <v>3250.4</v>
      </c>
      <c r="N28" s="122">
        <v>5819</v>
      </c>
      <c r="O28" s="122">
        <v>6159.6</v>
      </c>
      <c r="P28" s="122">
        <v>9057.7000000000007</v>
      </c>
      <c r="Q28" s="122">
        <v>1510.2</v>
      </c>
      <c r="R28" s="122">
        <v>9046.5</v>
      </c>
      <c r="S28" s="122">
        <v>9303.9</v>
      </c>
      <c r="T28" s="122">
        <v>259</v>
      </c>
      <c r="U28" s="122">
        <v>29303.5</v>
      </c>
      <c r="V28" s="122">
        <v>8774</v>
      </c>
      <c r="W28" s="122">
        <v>40086.199999999997</v>
      </c>
      <c r="X28" s="122">
        <v>1016.3</v>
      </c>
      <c r="Y28" s="122">
        <v>1249.3</v>
      </c>
      <c r="Z28" s="122">
        <v>1807.4</v>
      </c>
      <c r="AA28" s="122">
        <v>10082.4</v>
      </c>
      <c r="AB28" s="122">
        <v>2126.1</v>
      </c>
      <c r="AC28" s="122">
        <v>1044.5999999999999</v>
      </c>
      <c r="AD28" s="122">
        <v>17098.8</v>
      </c>
      <c r="AE28" s="122">
        <v>2473.1999999999998</v>
      </c>
      <c r="AF28" s="122">
        <v>4877.1000000000004</v>
      </c>
      <c r="AG28" s="122">
        <v>10064</v>
      </c>
      <c r="AH28" s="122">
        <v>45608.2</v>
      </c>
      <c r="AI28" s="122">
        <v>1990.6</v>
      </c>
      <c r="AJ28" s="122">
        <v>15724.6</v>
      </c>
      <c r="AK28" s="122">
        <v>26525</v>
      </c>
      <c r="AL28" s="122">
        <v>4572.1000000000004</v>
      </c>
      <c r="AM28" s="122">
        <v>924.3</v>
      </c>
      <c r="AN28" s="123">
        <v>440673.1999999999</v>
      </c>
      <c r="AO28" s="122">
        <v>25047.4</v>
      </c>
      <c r="AP28" s="122">
        <v>558674.4</v>
      </c>
      <c r="AQ28" s="122">
        <v>68.900000000000006</v>
      </c>
      <c r="AR28" s="122">
        <v>8540.4</v>
      </c>
      <c r="AS28" s="122">
        <v>125161.5</v>
      </c>
      <c r="AT28" s="122">
        <v>2460.6</v>
      </c>
      <c r="AU28" s="123">
        <v>719953.20000000007</v>
      </c>
      <c r="AV28" s="123">
        <v>1160626.3999999999</v>
      </c>
      <c r="AW28" s="123">
        <v>201677.4</v>
      </c>
      <c r="AX28" s="123">
        <v>921630.60000000009</v>
      </c>
      <c r="AY28" s="123">
        <v>1362303.8</v>
      </c>
      <c r="AZ28" s="123">
        <v>-258383.5</v>
      </c>
      <c r="BA28" s="123">
        <v>663247.10000000009</v>
      </c>
      <c r="BB28" s="123">
        <v>1103920.3</v>
      </c>
      <c r="BC28" s="124" t="s">
        <v>245</v>
      </c>
    </row>
    <row r="29" spans="1:55">
      <c r="A29" s="115" t="s">
        <v>246</v>
      </c>
      <c r="B29" s="116" t="s">
        <v>42</v>
      </c>
      <c r="C29" s="117">
        <v>935.5</v>
      </c>
      <c r="D29" s="112">
        <v>269.10000000000002</v>
      </c>
      <c r="E29" s="112">
        <v>7532.8</v>
      </c>
      <c r="F29" s="112">
        <v>4960.6000000000004</v>
      </c>
      <c r="G29" s="112">
        <v>2128.3000000000002</v>
      </c>
      <c r="H29" s="112">
        <v>8179.5</v>
      </c>
      <c r="I29" s="112">
        <v>5332.4</v>
      </c>
      <c r="J29" s="112">
        <v>1573.2</v>
      </c>
      <c r="K29" s="112">
        <v>2596.9</v>
      </c>
      <c r="L29" s="112">
        <v>6736.7</v>
      </c>
      <c r="M29" s="112">
        <v>1383.8</v>
      </c>
      <c r="N29" s="112">
        <v>2319.4</v>
      </c>
      <c r="O29" s="112">
        <v>1250</v>
      </c>
      <c r="P29" s="112">
        <v>1634.6</v>
      </c>
      <c r="Q29" s="112">
        <v>261.2</v>
      </c>
      <c r="R29" s="112">
        <v>1750.6</v>
      </c>
      <c r="S29" s="112">
        <v>1210.9000000000001</v>
      </c>
      <c r="T29" s="112">
        <v>63.9</v>
      </c>
      <c r="U29" s="112">
        <v>6057.8</v>
      </c>
      <c r="V29" s="112">
        <v>3042.1</v>
      </c>
      <c r="W29" s="112">
        <v>8532.9</v>
      </c>
      <c r="X29" s="112">
        <v>5069.8</v>
      </c>
      <c r="Y29" s="112">
        <v>1179.2</v>
      </c>
      <c r="Z29" s="112">
        <v>2644.9</v>
      </c>
      <c r="AA29" s="112">
        <v>19216.8</v>
      </c>
      <c r="AB29" s="112">
        <v>31845.3</v>
      </c>
      <c r="AC29" s="112">
        <v>64846.3</v>
      </c>
      <c r="AD29" s="112">
        <v>18934.2</v>
      </c>
      <c r="AE29" s="112">
        <v>2682.9</v>
      </c>
      <c r="AF29" s="112">
        <v>8532.5</v>
      </c>
      <c r="AG29" s="112">
        <v>6491.4</v>
      </c>
      <c r="AH29" s="112">
        <v>8563.6</v>
      </c>
      <c r="AI29" s="112">
        <v>1209.9000000000001</v>
      </c>
      <c r="AJ29" s="112">
        <v>10244.1</v>
      </c>
      <c r="AK29" s="112">
        <v>5642.7</v>
      </c>
      <c r="AL29" s="112">
        <v>0</v>
      </c>
      <c r="AM29" s="112">
        <v>7865.8</v>
      </c>
      <c r="AN29" s="113">
        <v>262721.60000000003</v>
      </c>
      <c r="AO29" s="112">
        <v>4.5999999999999996</v>
      </c>
      <c r="AP29" s="112">
        <v>216073</v>
      </c>
      <c r="AQ29" s="112">
        <v>0</v>
      </c>
      <c r="AR29" s="112">
        <v>0</v>
      </c>
      <c r="AS29" s="112">
        <v>0</v>
      </c>
      <c r="AT29" s="112">
        <v>0</v>
      </c>
      <c r="AU29" s="113">
        <v>216077.6</v>
      </c>
      <c r="AV29" s="113">
        <v>478799.20000000007</v>
      </c>
      <c r="AW29" s="113">
        <v>43993.5</v>
      </c>
      <c r="AX29" s="113">
        <v>260071.1</v>
      </c>
      <c r="AY29" s="113">
        <v>522792.70000000007</v>
      </c>
      <c r="AZ29" s="113">
        <v>-51131.9</v>
      </c>
      <c r="BA29" s="113">
        <v>208939.2</v>
      </c>
      <c r="BB29" s="113">
        <v>471660.79999999999</v>
      </c>
      <c r="BC29" s="118" t="s">
        <v>246</v>
      </c>
    </row>
    <row r="30" spans="1:55">
      <c r="A30" s="115" t="s">
        <v>247</v>
      </c>
      <c r="B30" s="116" t="s">
        <v>43</v>
      </c>
      <c r="C30" s="117">
        <v>45.5</v>
      </c>
      <c r="D30" s="112">
        <v>27.4</v>
      </c>
      <c r="E30" s="112">
        <v>2512.1999999999998</v>
      </c>
      <c r="F30" s="112">
        <v>1455.2</v>
      </c>
      <c r="G30" s="112">
        <v>563.79999999999995</v>
      </c>
      <c r="H30" s="112">
        <v>2819.4</v>
      </c>
      <c r="I30" s="112">
        <v>711.3</v>
      </c>
      <c r="J30" s="112">
        <v>1428.3</v>
      </c>
      <c r="K30" s="112">
        <v>615.79999999999995</v>
      </c>
      <c r="L30" s="112">
        <v>1655.3</v>
      </c>
      <c r="M30" s="112">
        <v>152.30000000000001</v>
      </c>
      <c r="N30" s="112">
        <v>897.1</v>
      </c>
      <c r="O30" s="112">
        <v>505.6</v>
      </c>
      <c r="P30" s="112">
        <v>645.20000000000005</v>
      </c>
      <c r="Q30" s="112">
        <v>51.8</v>
      </c>
      <c r="R30" s="112">
        <v>521.4</v>
      </c>
      <c r="S30" s="112">
        <v>344.5</v>
      </c>
      <c r="T30" s="112">
        <v>14.4</v>
      </c>
      <c r="U30" s="112">
        <v>884.4</v>
      </c>
      <c r="V30" s="112">
        <v>668.2</v>
      </c>
      <c r="W30" s="112">
        <v>4513.7</v>
      </c>
      <c r="X30" s="112">
        <v>1832.2</v>
      </c>
      <c r="Y30" s="112">
        <v>59.5</v>
      </c>
      <c r="Z30" s="112">
        <v>156.4</v>
      </c>
      <c r="AA30" s="112">
        <v>38431.5</v>
      </c>
      <c r="AB30" s="112">
        <v>7405.4</v>
      </c>
      <c r="AC30" s="112">
        <v>35613.1</v>
      </c>
      <c r="AD30" s="112">
        <v>24847.7</v>
      </c>
      <c r="AE30" s="112">
        <v>6765.8</v>
      </c>
      <c r="AF30" s="112">
        <v>1846.3</v>
      </c>
      <c r="AG30" s="112">
        <v>4309.2</v>
      </c>
      <c r="AH30" s="112">
        <v>19779.5</v>
      </c>
      <c r="AI30" s="112">
        <v>978.7</v>
      </c>
      <c r="AJ30" s="112">
        <v>9474.2999999999993</v>
      </c>
      <c r="AK30" s="112">
        <v>14937.1</v>
      </c>
      <c r="AL30" s="112">
        <v>0</v>
      </c>
      <c r="AM30" s="112">
        <v>4342.8999999999996</v>
      </c>
      <c r="AN30" s="113">
        <v>191812.4</v>
      </c>
      <c r="AO30" s="112">
        <v>0</v>
      </c>
      <c r="AP30" s="112">
        <v>983521.4</v>
      </c>
      <c r="AQ30" s="112">
        <v>38.9</v>
      </c>
      <c r="AR30" s="112">
        <v>0</v>
      </c>
      <c r="AS30" s="112">
        <v>57541.599999999999</v>
      </c>
      <c r="AT30" s="112">
        <v>0</v>
      </c>
      <c r="AU30" s="113">
        <v>1041101.9</v>
      </c>
      <c r="AV30" s="113">
        <v>1232914.3</v>
      </c>
      <c r="AW30" s="113">
        <v>125.3</v>
      </c>
      <c r="AX30" s="113">
        <v>1041227.2000000001</v>
      </c>
      <c r="AY30" s="113">
        <v>1233039.6000000001</v>
      </c>
      <c r="AZ30" s="113">
        <v>-299770.40000000002</v>
      </c>
      <c r="BA30" s="113">
        <v>741456.8</v>
      </c>
      <c r="BB30" s="113">
        <v>933269.2</v>
      </c>
      <c r="BC30" s="118" t="s">
        <v>247</v>
      </c>
    </row>
    <row r="31" spans="1:55">
      <c r="A31" s="115" t="s">
        <v>77</v>
      </c>
      <c r="B31" s="116" t="s">
        <v>270</v>
      </c>
      <c r="C31" s="117">
        <v>10656.5</v>
      </c>
      <c r="D31" s="112">
        <v>1300.2</v>
      </c>
      <c r="E31" s="112">
        <v>31863</v>
      </c>
      <c r="F31" s="112">
        <v>5965</v>
      </c>
      <c r="G31" s="112">
        <v>9194.2000000000007</v>
      </c>
      <c r="H31" s="112">
        <v>24779.9</v>
      </c>
      <c r="I31" s="112">
        <v>28248.6</v>
      </c>
      <c r="J31" s="112">
        <v>6084.3</v>
      </c>
      <c r="K31" s="112">
        <v>14604.8</v>
      </c>
      <c r="L31" s="112">
        <v>30760.7</v>
      </c>
      <c r="M31" s="112">
        <v>12508.3</v>
      </c>
      <c r="N31" s="112">
        <v>5599.8</v>
      </c>
      <c r="O31" s="112">
        <v>3600.5</v>
      </c>
      <c r="P31" s="112">
        <v>4622.2</v>
      </c>
      <c r="Q31" s="112">
        <v>653.1</v>
      </c>
      <c r="R31" s="112">
        <v>3537.4</v>
      </c>
      <c r="S31" s="112">
        <v>4181.3999999999996</v>
      </c>
      <c r="T31" s="112">
        <v>113.4</v>
      </c>
      <c r="U31" s="112">
        <v>16123.6</v>
      </c>
      <c r="V31" s="112">
        <v>17210.3</v>
      </c>
      <c r="W31" s="112">
        <v>33980.300000000003</v>
      </c>
      <c r="X31" s="112">
        <v>6050.4</v>
      </c>
      <c r="Y31" s="112">
        <v>1534.5</v>
      </c>
      <c r="Z31" s="112">
        <v>7853.6</v>
      </c>
      <c r="AA31" s="112">
        <v>49584.2</v>
      </c>
      <c r="AB31" s="112">
        <v>13999.1</v>
      </c>
      <c r="AC31" s="112">
        <v>1718.1</v>
      </c>
      <c r="AD31" s="112">
        <v>82521.899999999994</v>
      </c>
      <c r="AE31" s="112">
        <v>6989.1</v>
      </c>
      <c r="AF31" s="112">
        <v>17331.3</v>
      </c>
      <c r="AG31" s="112">
        <v>18434.400000000001</v>
      </c>
      <c r="AH31" s="112">
        <v>17764</v>
      </c>
      <c r="AI31" s="112">
        <v>2131.1999999999998</v>
      </c>
      <c r="AJ31" s="112">
        <v>13423</v>
      </c>
      <c r="AK31" s="112">
        <v>16677.2</v>
      </c>
      <c r="AL31" s="112">
        <v>1178.2</v>
      </c>
      <c r="AM31" s="112">
        <v>11585.5</v>
      </c>
      <c r="AN31" s="113">
        <v>534363.19999999995</v>
      </c>
      <c r="AO31" s="112">
        <v>5622.7</v>
      </c>
      <c r="AP31" s="112">
        <v>114071</v>
      </c>
      <c r="AQ31" s="112">
        <v>2367.8000000000002</v>
      </c>
      <c r="AR31" s="112">
        <v>2089</v>
      </c>
      <c r="AS31" s="112">
        <v>13254.5</v>
      </c>
      <c r="AT31" s="112">
        <v>1268.9000000000001</v>
      </c>
      <c r="AU31" s="113">
        <v>138673.9</v>
      </c>
      <c r="AV31" s="113">
        <v>673037.1</v>
      </c>
      <c r="AW31" s="113">
        <v>166549.29999999999</v>
      </c>
      <c r="AX31" s="113">
        <v>305223.19999999995</v>
      </c>
      <c r="AY31" s="113">
        <v>839586.39999999991</v>
      </c>
      <c r="AZ31" s="113">
        <v>-59055.3</v>
      </c>
      <c r="BA31" s="113">
        <v>246167.89999999997</v>
      </c>
      <c r="BB31" s="113">
        <v>780531.1</v>
      </c>
      <c r="BC31" s="118" t="s">
        <v>77</v>
      </c>
    </row>
    <row r="32" spans="1:55">
      <c r="A32" s="115" t="s">
        <v>248</v>
      </c>
      <c r="B32" s="116" t="s">
        <v>54</v>
      </c>
      <c r="C32" s="117">
        <v>545.20000000000005</v>
      </c>
      <c r="D32" s="112">
        <v>37.4</v>
      </c>
      <c r="E32" s="112">
        <v>3090</v>
      </c>
      <c r="F32" s="112">
        <v>1140.7</v>
      </c>
      <c r="G32" s="112">
        <v>785.4</v>
      </c>
      <c r="H32" s="112">
        <v>6425.5</v>
      </c>
      <c r="I32" s="112">
        <v>899.9</v>
      </c>
      <c r="J32" s="112">
        <v>1258.5</v>
      </c>
      <c r="K32" s="112">
        <v>1160</v>
      </c>
      <c r="L32" s="112">
        <v>2832.3</v>
      </c>
      <c r="M32" s="112">
        <v>176.6</v>
      </c>
      <c r="N32" s="112">
        <v>1471.6</v>
      </c>
      <c r="O32" s="112">
        <v>1155.3</v>
      </c>
      <c r="P32" s="112">
        <v>1886</v>
      </c>
      <c r="Q32" s="112">
        <v>182.7</v>
      </c>
      <c r="R32" s="112">
        <v>1294.4000000000001</v>
      </c>
      <c r="S32" s="112">
        <v>1830.6</v>
      </c>
      <c r="T32" s="112">
        <v>118.7</v>
      </c>
      <c r="U32" s="112">
        <v>2462.8000000000002</v>
      </c>
      <c r="V32" s="112">
        <v>1009.4</v>
      </c>
      <c r="W32" s="112">
        <v>6589.3</v>
      </c>
      <c r="X32" s="112">
        <v>2850.4</v>
      </c>
      <c r="Y32" s="112">
        <v>2414.6999999999998</v>
      </c>
      <c r="Z32" s="112">
        <v>1009.9</v>
      </c>
      <c r="AA32" s="112">
        <v>44848.4</v>
      </c>
      <c r="AB32" s="112">
        <v>23057.1</v>
      </c>
      <c r="AC32" s="112">
        <v>1763.3</v>
      </c>
      <c r="AD32" s="112">
        <v>7457.4</v>
      </c>
      <c r="AE32" s="112">
        <v>79303.600000000006</v>
      </c>
      <c r="AF32" s="112">
        <v>15114.2</v>
      </c>
      <c r="AG32" s="112">
        <v>16760.099999999999</v>
      </c>
      <c r="AH32" s="112">
        <v>13854.3</v>
      </c>
      <c r="AI32" s="112">
        <v>3583.7</v>
      </c>
      <c r="AJ32" s="112">
        <v>52555.1</v>
      </c>
      <c r="AK32" s="112">
        <v>10938.5</v>
      </c>
      <c r="AL32" s="112">
        <v>0</v>
      </c>
      <c r="AM32" s="112">
        <v>9875.1</v>
      </c>
      <c r="AN32" s="113">
        <v>321738.10000000003</v>
      </c>
      <c r="AO32" s="112">
        <v>2773</v>
      </c>
      <c r="AP32" s="112">
        <v>221937.2</v>
      </c>
      <c r="AQ32" s="112">
        <v>26.3</v>
      </c>
      <c r="AR32" s="112">
        <v>7241.6</v>
      </c>
      <c r="AS32" s="112">
        <v>155985.20000000001</v>
      </c>
      <c r="AT32" s="112">
        <v>-399.4</v>
      </c>
      <c r="AU32" s="113">
        <v>387563.9</v>
      </c>
      <c r="AV32" s="113">
        <v>709302</v>
      </c>
      <c r="AW32" s="113">
        <v>51109.1</v>
      </c>
      <c r="AX32" s="113">
        <v>438673</v>
      </c>
      <c r="AY32" s="113">
        <v>760411.10000000009</v>
      </c>
      <c r="AZ32" s="113">
        <v>-345916.3</v>
      </c>
      <c r="BA32" s="113">
        <v>92756.700000000012</v>
      </c>
      <c r="BB32" s="113">
        <v>414494.8</v>
      </c>
      <c r="BC32" s="118" t="s">
        <v>248</v>
      </c>
    </row>
    <row r="33" spans="1:55">
      <c r="A33" s="119" t="s">
        <v>249</v>
      </c>
      <c r="B33" s="120" t="s">
        <v>44</v>
      </c>
      <c r="C33" s="121">
        <v>0</v>
      </c>
      <c r="D33" s="122">
        <v>0</v>
      </c>
      <c r="E33" s="122">
        <v>0</v>
      </c>
      <c r="F33" s="122">
        <v>0</v>
      </c>
      <c r="G33" s="122">
        <v>0</v>
      </c>
      <c r="H33" s="122">
        <v>0</v>
      </c>
      <c r="I33" s="122">
        <v>0</v>
      </c>
      <c r="J33" s="122">
        <v>0</v>
      </c>
      <c r="K33" s="122">
        <v>0</v>
      </c>
      <c r="L33" s="122">
        <v>0</v>
      </c>
      <c r="M33" s="122">
        <v>0</v>
      </c>
      <c r="N33" s="122">
        <v>0</v>
      </c>
      <c r="O33" s="122">
        <v>0</v>
      </c>
      <c r="P33" s="122">
        <v>0</v>
      </c>
      <c r="Q33" s="122">
        <v>0</v>
      </c>
      <c r="R33" s="122">
        <v>0</v>
      </c>
      <c r="S33" s="122">
        <v>0</v>
      </c>
      <c r="T33" s="122">
        <v>0</v>
      </c>
      <c r="U33" s="122">
        <v>0</v>
      </c>
      <c r="V33" s="122">
        <v>0</v>
      </c>
      <c r="W33" s="122">
        <v>0</v>
      </c>
      <c r="X33" s="122">
        <v>0</v>
      </c>
      <c r="Y33" s="122">
        <v>0</v>
      </c>
      <c r="Z33" s="122">
        <v>0</v>
      </c>
      <c r="AA33" s="122">
        <v>0</v>
      </c>
      <c r="AB33" s="122">
        <v>0</v>
      </c>
      <c r="AC33" s="122">
        <v>0</v>
      </c>
      <c r="AD33" s="122">
        <v>0</v>
      </c>
      <c r="AE33" s="122">
        <v>0</v>
      </c>
      <c r="AF33" s="122">
        <v>0</v>
      </c>
      <c r="AG33" s="122">
        <v>0</v>
      </c>
      <c r="AH33" s="122">
        <v>0</v>
      </c>
      <c r="AI33" s="122">
        <v>0</v>
      </c>
      <c r="AJ33" s="122">
        <v>0</v>
      </c>
      <c r="AK33" s="122">
        <v>0</v>
      </c>
      <c r="AL33" s="122">
        <v>0</v>
      </c>
      <c r="AM33" s="122">
        <v>23066.7</v>
      </c>
      <c r="AN33" s="123">
        <v>23066.7</v>
      </c>
      <c r="AO33" s="122">
        <v>0</v>
      </c>
      <c r="AP33" s="122">
        <v>14947.1</v>
      </c>
      <c r="AQ33" s="122">
        <v>503929</v>
      </c>
      <c r="AR33" s="122">
        <v>0</v>
      </c>
      <c r="AS33" s="122">
        <v>0</v>
      </c>
      <c r="AT33" s="122">
        <v>0</v>
      </c>
      <c r="AU33" s="123">
        <v>518876.1</v>
      </c>
      <c r="AV33" s="123">
        <v>541942.79999999993</v>
      </c>
      <c r="AW33" s="123">
        <v>0</v>
      </c>
      <c r="AX33" s="123">
        <v>518876.1</v>
      </c>
      <c r="AY33" s="123">
        <v>541942.79999999993</v>
      </c>
      <c r="AZ33" s="123">
        <v>0</v>
      </c>
      <c r="BA33" s="123">
        <v>518876.1</v>
      </c>
      <c r="BB33" s="123">
        <v>541942.80000000005</v>
      </c>
      <c r="BC33" s="124" t="s">
        <v>249</v>
      </c>
    </row>
    <row r="34" spans="1:55" ht="14.25" customHeight="1">
      <c r="A34" s="115" t="s">
        <v>250</v>
      </c>
      <c r="B34" s="116" t="s">
        <v>45</v>
      </c>
      <c r="C34" s="117">
        <v>2.7</v>
      </c>
      <c r="D34" s="112">
        <v>3.7</v>
      </c>
      <c r="E34" s="112">
        <v>164</v>
      </c>
      <c r="F34" s="112">
        <v>4.5999999999999996</v>
      </c>
      <c r="G34" s="112">
        <v>32</v>
      </c>
      <c r="H34" s="112">
        <v>274.3</v>
      </c>
      <c r="I34" s="112">
        <v>26.5</v>
      </c>
      <c r="J34" s="112">
        <v>54.3</v>
      </c>
      <c r="K34" s="112">
        <v>97.6</v>
      </c>
      <c r="L34" s="112">
        <v>79.2</v>
      </c>
      <c r="M34" s="112">
        <v>3.8</v>
      </c>
      <c r="N34" s="112">
        <v>99.9</v>
      </c>
      <c r="O34" s="112">
        <v>153.19999999999999</v>
      </c>
      <c r="P34" s="112">
        <v>124</v>
      </c>
      <c r="Q34" s="112">
        <v>9.6</v>
      </c>
      <c r="R34" s="112">
        <v>389.2</v>
      </c>
      <c r="S34" s="112">
        <v>180.7</v>
      </c>
      <c r="T34" s="112">
        <v>7.9</v>
      </c>
      <c r="U34" s="112">
        <v>223.1</v>
      </c>
      <c r="V34" s="112">
        <v>7.8</v>
      </c>
      <c r="W34" s="112">
        <v>140</v>
      </c>
      <c r="X34" s="112">
        <v>168.1</v>
      </c>
      <c r="Y34" s="112">
        <v>5.5</v>
      </c>
      <c r="Z34" s="112">
        <v>25.4</v>
      </c>
      <c r="AA34" s="112">
        <v>245.7</v>
      </c>
      <c r="AB34" s="112">
        <v>77.5</v>
      </c>
      <c r="AC34" s="112">
        <v>0.8</v>
      </c>
      <c r="AD34" s="112">
        <v>391.8</v>
      </c>
      <c r="AE34" s="112">
        <v>1931.8</v>
      </c>
      <c r="AF34" s="112">
        <v>57.1</v>
      </c>
      <c r="AG34" s="112">
        <v>1.3</v>
      </c>
      <c r="AH34" s="112">
        <v>108</v>
      </c>
      <c r="AI34" s="112">
        <v>0</v>
      </c>
      <c r="AJ34" s="112">
        <v>556.1</v>
      </c>
      <c r="AK34" s="112">
        <v>256.39999999999998</v>
      </c>
      <c r="AL34" s="112">
        <v>0</v>
      </c>
      <c r="AM34" s="112">
        <v>558.79999999999995</v>
      </c>
      <c r="AN34" s="113">
        <v>6462.4000000000005</v>
      </c>
      <c r="AO34" s="112">
        <v>0</v>
      </c>
      <c r="AP34" s="112">
        <v>115059.2</v>
      </c>
      <c r="AQ34" s="112">
        <v>324921.09999999998</v>
      </c>
      <c r="AR34" s="112">
        <v>73616.800000000003</v>
      </c>
      <c r="AS34" s="112">
        <v>348761.3</v>
      </c>
      <c r="AT34" s="112">
        <v>0</v>
      </c>
      <c r="AU34" s="113">
        <v>862358.39999999991</v>
      </c>
      <c r="AV34" s="113">
        <v>868820.79999999993</v>
      </c>
      <c r="AW34" s="113">
        <v>30196.1</v>
      </c>
      <c r="AX34" s="113">
        <v>892554.49999999988</v>
      </c>
      <c r="AY34" s="113">
        <v>899016.89999999991</v>
      </c>
      <c r="AZ34" s="113">
        <v>-263700.7</v>
      </c>
      <c r="BA34" s="113">
        <v>628853.79999999981</v>
      </c>
      <c r="BB34" s="113">
        <v>635316.19999999995</v>
      </c>
      <c r="BC34" s="118" t="s">
        <v>250</v>
      </c>
    </row>
    <row r="35" spans="1:55" ht="14.25" customHeight="1">
      <c r="A35" s="115" t="s">
        <v>251</v>
      </c>
      <c r="B35" s="116" t="s">
        <v>271</v>
      </c>
      <c r="C35" s="117">
        <v>0</v>
      </c>
      <c r="D35" s="112">
        <v>0</v>
      </c>
      <c r="E35" s="112">
        <v>0</v>
      </c>
      <c r="F35" s="112">
        <v>0</v>
      </c>
      <c r="G35" s="112">
        <v>0.2</v>
      </c>
      <c r="H35" s="112">
        <v>1.6</v>
      </c>
      <c r="I35" s="112">
        <v>0</v>
      </c>
      <c r="J35" s="112">
        <v>0.1</v>
      </c>
      <c r="K35" s="112">
        <v>0</v>
      </c>
      <c r="L35" s="112">
        <v>2.5</v>
      </c>
      <c r="M35" s="112">
        <v>0</v>
      </c>
      <c r="N35" s="112">
        <v>0</v>
      </c>
      <c r="O35" s="112">
        <v>0</v>
      </c>
      <c r="P35" s="112">
        <v>0</v>
      </c>
      <c r="Q35" s="112">
        <v>0</v>
      </c>
      <c r="R35" s="112">
        <v>0</v>
      </c>
      <c r="S35" s="112">
        <v>0</v>
      </c>
      <c r="T35" s="112">
        <v>0</v>
      </c>
      <c r="U35" s="112">
        <v>0</v>
      </c>
      <c r="V35" s="112">
        <v>0.9</v>
      </c>
      <c r="W35" s="112">
        <v>1.1000000000000001</v>
      </c>
      <c r="X35" s="112">
        <v>0.1</v>
      </c>
      <c r="Y35" s="112">
        <v>5.7</v>
      </c>
      <c r="Z35" s="112">
        <v>0</v>
      </c>
      <c r="AA35" s="112">
        <v>21.9</v>
      </c>
      <c r="AB35" s="112">
        <v>40.200000000000003</v>
      </c>
      <c r="AC35" s="112">
        <v>5.5</v>
      </c>
      <c r="AD35" s="112">
        <v>631.5</v>
      </c>
      <c r="AE35" s="112">
        <v>154.19999999999999</v>
      </c>
      <c r="AF35" s="112">
        <v>8.6999999999999993</v>
      </c>
      <c r="AG35" s="112">
        <v>4.4000000000000004</v>
      </c>
      <c r="AH35" s="112">
        <v>15642.3</v>
      </c>
      <c r="AI35" s="112">
        <v>0.3</v>
      </c>
      <c r="AJ35" s="112">
        <v>25.9</v>
      </c>
      <c r="AK35" s="112">
        <v>124.5</v>
      </c>
      <c r="AL35" s="112">
        <v>0</v>
      </c>
      <c r="AM35" s="112">
        <v>29.4</v>
      </c>
      <c r="AN35" s="113">
        <v>16701</v>
      </c>
      <c r="AO35" s="112">
        <v>9626.9</v>
      </c>
      <c r="AP35" s="112">
        <v>267679.90000000002</v>
      </c>
      <c r="AQ35" s="112">
        <v>547237.1</v>
      </c>
      <c r="AR35" s="112">
        <v>0</v>
      </c>
      <c r="AS35" s="112">
        <v>0</v>
      </c>
      <c r="AT35" s="112">
        <v>0</v>
      </c>
      <c r="AU35" s="113">
        <v>824543.9</v>
      </c>
      <c r="AV35" s="113">
        <v>841244.9</v>
      </c>
      <c r="AW35" s="113">
        <v>339906.7</v>
      </c>
      <c r="AX35" s="113">
        <v>1164450.6000000001</v>
      </c>
      <c r="AY35" s="113">
        <v>1181151.6000000001</v>
      </c>
      <c r="AZ35" s="113">
        <v>-3118.3</v>
      </c>
      <c r="BA35" s="113">
        <v>1161332.3</v>
      </c>
      <c r="BB35" s="113">
        <v>1178033.3</v>
      </c>
      <c r="BC35" s="118" t="s">
        <v>251</v>
      </c>
    </row>
    <row r="36" spans="1:55">
      <c r="A36" s="115" t="s">
        <v>252</v>
      </c>
      <c r="B36" s="116" t="s">
        <v>283</v>
      </c>
      <c r="C36" s="117">
        <v>373.9</v>
      </c>
      <c r="D36" s="112">
        <v>12.6</v>
      </c>
      <c r="E36" s="112">
        <v>618.79999999999995</v>
      </c>
      <c r="F36" s="112">
        <v>345</v>
      </c>
      <c r="G36" s="112">
        <v>216.6</v>
      </c>
      <c r="H36" s="112">
        <v>796.3</v>
      </c>
      <c r="I36" s="112">
        <v>249.3</v>
      </c>
      <c r="J36" s="112">
        <v>143.1</v>
      </c>
      <c r="K36" s="112">
        <v>117.9</v>
      </c>
      <c r="L36" s="112">
        <v>1054.8</v>
      </c>
      <c r="M36" s="112">
        <v>86.1</v>
      </c>
      <c r="N36" s="112">
        <v>48.1</v>
      </c>
      <c r="O36" s="112">
        <v>463.9</v>
      </c>
      <c r="P36" s="112">
        <v>96</v>
      </c>
      <c r="Q36" s="112">
        <v>14.6</v>
      </c>
      <c r="R36" s="112">
        <v>86.7</v>
      </c>
      <c r="S36" s="112">
        <v>40.4</v>
      </c>
      <c r="T36" s="112">
        <v>1.4</v>
      </c>
      <c r="U36" s="112">
        <v>126.4</v>
      </c>
      <c r="V36" s="112">
        <v>204.5</v>
      </c>
      <c r="W36" s="112">
        <v>652.4</v>
      </c>
      <c r="X36" s="112">
        <v>382.6</v>
      </c>
      <c r="Y36" s="112">
        <v>400.5</v>
      </c>
      <c r="Z36" s="112">
        <v>192.6</v>
      </c>
      <c r="AA36" s="112">
        <v>683.6</v>
      </c>
      <c r="AB36" s="112">
        <v>1342.7</v>
      </c>
      <c r="AC36" s="112">
        <v>124.2</v>
      </c>
      <c r="AD36" s="112">
        <v>1124.5</v>
      </c>
      <c r="AE36" s="112">
        <v>441.6</v>
      </c>
      <c r="AF36" s="112">
        <v>0.9</v>
      </c>
      <c r="AG36" s="112">
        <v>1051.5999999999999</v>
      </c>
      <c r="AH36" s="112">
        <v>1141.3</v>
      </c>
      <c r="AI36" s="112">
        <v>0</v>
      </c>
      <c r="AJ36" s="112">
        <v>1778.4</v>
      </c>
      <c r="AK36" s="112">
        <v>1541.7</v>
      </c>
      <c r="AL36" s="112">
        <v>0</v>
      </c>
      <c r="AM36" s="112">
        <v>53.7</v>
      </c>
      <c r="AN36" s="113">
        <v>16008.7</v>
      </c>
      <c r="AO36" s="112">
        <v>0</v>
      </c>
      <c r="AP36" s="112">
        <v>53432.9</v>
      </c>
      <c r="AQ36" s="112">
        <v>0</v>
      </c>
      <c r="AR36" s="112">
        <v>0</v>
      </c>
      <c r="AS36" s="112">
        <v>0</v>
      </c>
      <c r="AT36" s="112">
        <v>0</v>
      </c>
      <c r="AU36" s="113">
        <v>53432.9</v>
      </c>
      <c r="AV36" s="113">
        <v>69441.600000000006</v>
      </c>
      <c r="AW36" s="113">
        <v>8728.2999999999993</v>
      </c>
      <c r="AX36" s="113">
        <v>62161.2</v>
      </c>
      <c r="AY36" s="113">
        <v>78169.899999999994</v>
      </c>
      <c r="AZ36" s="113">
        <v>-905.1</v>
      </c>
      <c r="BA36" s="113">
        <v>61256.1</v>
      </c>
      <c r="BB36" s="113">
        <v>77264.800000000003</v>
      </c>
      <c r="BC36" s="118" t="s">
        <v>252</v>
      </c>
    </row>
    <row r="37" spans="1:55">
      <c r="A37" s="115" t="s">
        <v>253</v>
      </c>
      <c r="B37" s="116" t="s">
        <v>24</v>
      </c>
      <c r="C37" s="117">
        <v>3715.1</v>
      </c>
      <c r="D37" s="112">
        <v>196.3</v>
      </c>
      <c r="E37" s="112">
        <v>28704.7</v>
      </c>
      <c r="F37" s="112">
        <v>12823.2</v>
      </c>
      <c r="G37" s="112">
        <v>5380.3</v>
      </c>
      <c r="H37" s="112">
        <v>32766.2</v>
      </c>
      <c r="I37" s="112">
        <v>7601.4</v>
      </c>
      <c r="J37" s="112">
        <v>14502.3</v>
      </c>
      <c r="K37" s="112">
        <v>10678.6</v>
      </c>
      <c r="L37" s="112">
        <v>14776.5</v>
      </c>
      <c r="M37" s="112">
        <v>2277.1</v>
      </c>
      <c r="N37" s="112">
        <v>6810.1</v>
      </c>
      <c r="O37" s="112">
        <v>6739.8</v>
      </c>
      <c r="P37" s="112">
        <v>9178.7999999999993</v>
      </c>
      <c r="Q37" s="112">
        <v>1002.1</v>
      </c>
      <c r="R37" s="112">
        <v>10523.1</v>
      </c>
      <c r="S37" s="112">
        <v>6634.8</v>
      </c>
      <c r="T37" s="112">
        <v>226.9</v>
      </c>
      <c r="U37" s="112">
        <v>23911.4</v>
      </c>
      <c r="V37" s="112">
        <v>7293.5</v>
      </c>
      <c r="W37" s="112">
        <v>80486.399999999994</v>
      </c>
      <c r="X37" s="112">
        <v>23328.3</v>
      </c>
      <c r="Y37" s="112">
        <v>10227.9</v>
      </c>
      <c r="Z37" s="112">
        <v>6531.4</v>
      </c>
      <c r="AA37" s="112">
        <v>87134.3</v>
      </c>
      <c r="AB37" s="112">
        <v>49038</v>
      </c>
      <c r="AC37" s="112">
        <v>14539.6</v>
      </c>
      <c r="AD37" s="112">
        <v>95662.399999999994</v>
      </c>
      <c r="AE37" s="112">
        <v>52082.9</v>
      </c>
      <c r="AF37" s="112">
        <v>46896.9</v>
      </c>
      <c r="AG37" s="112">
        <v>61446.9</v>
      </c>
      <c r="AH37" s="112">
        <v>52352.1</v>
      </c>
      <c r="AI37" s="112">
        <v>4497.7</v>
      </c>
      <c r="AJ37" s="112">
        <v>154736.29999999999</v>
      </c>
      <c r="AK37" s="112">
        <v>17813.400000000001</v>
      </c>
      <c r="AL37" s="112">
        <v>0</v>
      </c>
      <c r="AM37" s="112">
        <v>6427.9</v>
      </c>
      <c r="AN37" s="113">
        <v>968944.60000000009</v>
      </c>
      <c r="AO37" s="112">
        <v>1203.7</v>
      </c>
      <c r="AP37" s="112">
        <v>61365.1</v>
      </c>
      <c r="AQ37" s="112">
        <v>392.1</v>
      </c>
      <c r="AR37" s="112">
        <v>3371.4</v>
      </c>
      <c r="AS37" s="112">
        <v>61361</v>
      </c>
      <c r="AT37" s="112">
        <v>0</v>
      </c>
      <c r="AU37" s="113">
        <v>127693.29999999999</v>
      </c>
      <c r="AV37" s="113">
        <v>1096637.9000000001</v>
      </c>
      <c r="AW37" s="113">
        <v>32134.7</v>
      </c>
      <c r="AX37" s="113">
        <v>159828</v>
      </c>
      <c r="AY37" s="113">
        <v>1128772.6000000001</v>
      </c>
      <c r="AZ37" s="113">
        <v>-238935.9</v>
      </c>
      <c r="BA37" s="113">
        <v>-79107.899999999994</v>
      </c>
      <c r="BB37" s="113">
        <v>889836.7</v>
      </c>
      <c r="BC37" s="118" t="s">
        <v>253</v>
      </c>
    </row>
    <row r="38" spans="1:55">
      <c r="A38" s="119" t="s">
        <v>254</v>
      </c>
      <c r="B38" s="120" t="s">
        <v>25</v>
      </c>
      <c r="C38" s="121">
        <v>309</v>
      </c>
      <c r="D38" s="122">
        <v>1.2</v>
      </c>
      <c r="E38" s="122">
        <v>184.7</v>
      </c>
      <c r="F38" s="122">
        <v>53</v>
      </c>
      <c r="G38" s="122">
        <v>31</v>
      </c>
      <c r="H38" s="122">
        <v>165.8</v>
      </c>
      <c r="I38" s="122">
        <v>62</v>
      </c>
      <c r="J38" s="122">
        <v>30.7</v>
      </c>
      <c r="K38" s="122">
        <v>56.3</v>
      </c>
      <c r="L38" s="122">
        <v>77.5</v>
      </c>
      <c r="M38" s="122">
        <v>8</v>
      </c>
      <c r="N38" s="122">
        <v>18.899999999999999</v>
      </c>
      <c r="O38" s="122">
        <v>26.8</v>
      </c>
      <c r="P38" s="122">
        <v>34.200000000000003</v>
      </c>
      <c r="Q38" s="122">
        <v>2.9</v>
      </c>
      <c r="R38" s="122">
        <v>84.9</v>
      </c>
      <c r="S38" s="122">
        <v>22.4</v>
      </c>
      <c r="T38" s="122">
        <v>0.8</v>
      </c>
      <c r="U38" s="122">
        <v>109.6</v>
      </c>
      <c r="V38" s="122">
        <v>78.400000000000006</v>
      </c>
      <c r="W38" s="122">
        <v>248.7</v>
      </c>
      <c r="X38" s="122">
        <v>25.7</v>
      </c>
      <c r="Y38" s="122">
        <v>26.7</v>
      </c>
      <c r="Z38" s="122">
        <v>7</v>
      </c>
      <c r="AA38" s="122">
        <v>669.5</v>
      </c>
      <c r="AB38" s="122">
        <v>111.8</v>
      </c>
      <c r="AC38" s="122">
        <v>556.29999999999995</v>
      </c>
      <c r="AD38" s="122">
        <v>356.5</v>
      </c>
      <c r="AE38" s="122">
        <v>2197.3000000000002</v>
      </c>
      <c r="AF38" s="122">
        <v>227.1</v>
      </c>
      <c r="AG38" s="122">
        <v>6670.1</v>
      </c>
      <c r="AH38" s="122">
        <v>27223.4</v>
      </c>
      <c r="AI38" s="122">
        <v>125.1</v>
      </c>
      <c r="AJ38" s="122">
        <v>1628.4</v>
      </c>
      <c r="AK38" s="122">
        <v>6841.3</v>
      </c>
      <c r="AL38" s="122">
        <v>0</v>
      </c>
      <c r="AM38" s="122">
        <v>776.7</v>
      </c>
      <c r="AN38" s="123">
        <v>49049.700000000004</v>
      </c>
      <c r="AO38" s="122">
        <v>72482.399999999994</v>
      </c>
      <c r="AP38" s="122">
        <v>359152.5</v>
      </c>
      <c r="AQ38" s="122">
        <v>0</v>
      </c>
      <c r="AR38" s="122">
        <v>0</v>
      </c>
      <c r="AS38" s="122">
        <v>1307.7</v>
      </c>
      <c r="AT38" s="122">
        <v>0</v>
      </c>
      <c r="AU38" s="123">
        <v>432942.60000000003</v>
      </c>
      <c r="AV38" s="123">
        <v>481992.30000000005</v>
      </c>
      <c r="AW38" s="123">
        <v>139194.6</v>
      </c>
      <c r="AX38" s="123">
        <v>572137.20000000007</v>
      </c>
      <c r="AY38" s="123">
        <v>621186.9</v>
      </c>
      <c r="AZ38" s="123">
        <v>-73467.8</v>
      </c>
      <c r="BA38" s="123">
        <v>498669.40000000008</v>
      </c>
      <c r="BB38" s="123">
        <v>547719.1</v>
      </c>
      <c r="BC38" s="124" t="s">
        <v>254</v>
      </c>
    </row>
    <row r="39" spans="1:55">
      <c r="A39" s="115" t="s">
        <v>255</v>
      </c>
      <c r="B39" s="116" t="s">
        <v>46</v>
      </c>
      <c r="C39" s="117">
        <v>86.4</v>
      </c>
      <c r="D39" s="112">
        <v>6.9</v>
      </c>
      <c r="E39" s="112">
        <v>564.1</v>
      </c>
      <c r="F39" s="112">
        <v>320</v>
      </c>
      <c r="G39" s="112">
        <v>146.4</v>
      </c>
      <c r="H39" s="112">
        <v>448.3</v>
      </c>
      <c r="I39" s="112">
        <v>24.9</v>
      </c>
      <c r="J39" s="112">
        <v>58</v>
      </c>
      <c r="K39" s="112">
        <v>159.80000000000001</v>
      </c>
      <c r="L39" s="112">
        <v>176.4</v>
      </c>
      <c r="M39" s="112">
        <v>30.4</v>
      </c>
      <c r="N39" s="112">
        <v>125.1</v>
      </c>
      <c r="O39" s="112">
        <v>145.9</v>
      </c>
      <c r="P39" s="112">
        <v>229.5</v>
      </c>
      <c r="Q39" s="112">
        <v>21.4</v>
      </c>
      <c r="R39" s="112">
        <v>146.6</v>
      </c>
      <c r="S39" s="112">
        <v>168.7</v>
      </c>
      <c r="T39" s="112">
        <v>6.2</v>
      </c>
      <c r="U39" s="112">
        <v>242.4</v>
      </c>
      <c r="V39" s="112">
        <v>145.9</v>
      </c>
      <c r="W39" s="112">
        <v>644.20000000000005</v>
      </c>
      <c r="X39" s="112">
        <v>12.9</v>
      </c>
      <c r="Y39" s="112">
        <v>65.7</v>
      </c>
      <c r="Z39" s="112">
        <v>295.8</v>
      </c>
      <c r="AA39" s="112">
        <v>2148.9</v>
      </c>
      <c r="AB39" s="112">
        <v>1302.5</v>
      </c>
      <c r="AC39" s="112">
        <v>178.6</v>
      </c>
      <c r="AD39" s="112">
        <v>1562.7</v>
      </c>
      <c r="AE39" s="112">
        <v>781.4</v>
      </c>
      <c r="AF39" s="112">
        <v>1508.8</v>
      </c>
      <c r="AG39" s="112">
        <v>2339.3000000000002</v>
      </c>
      <c r="AH39" s="112">
        <v>2567.3000000000002</v>
      </c>
      <c r="AI39" s="112">
        <v>258.60000000000002</v>
      </c>
      <c r="AJ39" s="112">
        <v>1316.4</v>
      </c>
      <c r="AK39" s="112">
        <v>880.3</v>
      </c>
      <c r="AL39" s="112">
        <v>0</v>
      </c>
      <c r="AM39" s="112">
        <v>26.3</v>
      </c>
      <c r="AN39" s="113">
        <v>19142.999999999996</v>
      </c>
      <c r="AO39" s="112">
        <v>0</v>
      </c>
      <c r="AP39" s="112">
        <v>0</v>
      </c>
      <c r="AQ39" s="112">
        <v>0</v>
      </c>
      <c r="AR39" s="112">
        <v>0</v>
      </c>
      <c r="AS39" s="112">
        <v>0</v>
      </c>
      <c r="AT39" s="112">
        <v>0</v>
      </c>
      <c r="AU39" s="113">
        <v>0</v>
      </c>
      <c r="AV39" s="113">
        <v>19142.999999999996</v>
      </c>
      <c r="AW39" s="113">
        <v>0</v>
      </c>
      <c r="AX39" s="113">
        <v>0</v>
      </c>
      <c r="AY39" s="113">
        <v>19142.999999999996</v>
      </c>
      <c r="AZ39" s="113">
        <v>0</v>
      </c>
      <c r="BA39" s="113">
        <v>0</v>
      </c>
      <c r="BB39" s="113">
        <v>19143</v>
      </c>
      <c r="BC39" s="118" t="s">
        <v>255</v>
      </c>
    </row>
    <row r="40" spans="1:55">
      <c r="A40" s="115" t="s">
        <v>256</v>
      </c>
      <c r="B40" s="116" t="s">
        <v>47</v>
      </c>
      <c r="C40" s="117">
        <v>787.5</v>
      </c>
      <c r="D40" s="112">
        <v>47.3</v>
      </c>
      <c r="E40" s="112">
        <v>3344.2</v>
      </c>
      <c r="F40" s="112">
        <v>1043.5999999999999</v>
      </c>
      <c r="G40" s="112">
        <v>1290.7</v>
      </c>
      <c r="H40" s="112">
        <v>914.1</v>
      </c>
      <c r="I40" s="112">
        <v>527</v>
      </c>
      <c r="J40" s="112">
        <v>772.9</v>
      </c>
      <c r="K40" s="112">
        <v>2599.1</v>
      </c>
      <c r="L40" s="112">
        <v>5329.2</v>
      </c>
      <c r="M40" s="112">
        <v>691.2</v>
      </c>
      <c r="N40" s="112">
        <v>1059.5999999999999</v>
      </c>
      <c r="O40" s="112">
        <v>1174.5</v>
      </c>
      <c r="P40" s="112">
        <v>1582.5</v>
      </c>
      <c r="Q40" s="112">
        <v>68</v>
      </c>
      <c r="R40" s="112">
        <v>144</v>
      </c>
      <c r="S40" s="112">
        <v>710</v>
      </c>
      <c r="T40" s="112">
        <v>12</v>
      </c>
      <c r="U40" s="112">
        <v>889.2</v>
      </c>
      <c r="V40" s="112">
        <v>312.5</v>
      </c>
      <c r="W40" s="112">
        <v>11105.7</v>
      </c>
      <c r="X40" s="112">
        <v>728.3</v>
      </c>
      <c r="Y40" s="112">
        <v>442</v>
      </c>
      <c r="Z40" s="112">
        <v>789.8</v>
      </c>
      <c r="AA40" s="112">
        <v>4306.6000000000004</v>
      </c>
      <c r="AB40" s="112">
        <v>4214.3999999999996</v>
      </c>
      <c r="AC40" s="112">
        <v>1830.2</v>
      </c>
      <c r="AD40" s="112">
        <v>2808.6</v>
      </c>
      <c r="AE40" s="112">
        <v>1675</v>
      </c>
      <c r="AF40" s="112">
        <v>156.9</v>
      </c>
      <c r="AG40" s="112">
        <v>4132.7</v>
      </c>
      <c r="AH40" s="112">
        <v>3068.3</v>
      </c>
      <c r="AI40" s="112">
        <v>700.2</v>
      </c>
      <c r="AJ40" s="112">
        <v>3010.4</v>
      </c>
      <c r="AK40" s="112">
        <v>1879.9</v>
      </c>
      <c r="AL40" s="112">
        <v>9.4</v>
      </c>
      <c r="AM40" s="112">
        <v>0</v>
      </c>
      <c r="AN40" s="113">
        <v>64157.500000000007</v>
      </c>
      <c r="AO40" s="112">
        <v>0</v>
      </c>
      <c r="AP40" s="112">
        <v>27.3</v>
      </c>
      <c r="AQ40" s="112">
        <v>0</v>
      </c>
      <c r="AR40" s="112">
        <v>0</v>
      </c>
      <c r="AS40" s="112">
        <v>0</v>
      </c>
      <c r="AT40" s="112">
        <v>0</v>
      </c>
      <c r="AU40" s="113">
        <v>27.3</v>
      </c>
      <c r="AV40" s="113">
        <v>64184.80000000001</v>
      </c>
      <c r="AW40" s="113">
        <v>113708.8</v>
      </c>
      <c r="AX40" s="113">
        <v>113736.1</v>
      </c>
      <c r="AY40" s="113">
        <v>177893.6</v>
      </c>
      <c r="AZ40" s="113">
        <v>-2379</v>
      </c>
      <c r="BA40" s="113">
        <v>111357.1</v>
      </c>
      <c r="BB40" s="113">
        <v>175514.6</v>
      </c>
      <c r="BC40" s="118" t="s">
        <v>256</v>
      </c>
    </row>
    <row r="41" spans="1:55">
      <c r="A41" s="125" t="s">
        <v>407</v>
      </c>
      <c r="B41" s="126" t="s">
        <v>55</v>
      </c>
      <c r="C41" s="127">
        <v>86947.6</v>
      </c>
      <c r="D41" s="128">
        <v>2533.8000000000002</v>
      </c>
      <c r="E41" s="128">
        <v>478491.4</v>
      </c>
      <c r="F41" s="128">
        <v>138358.1</v>
      </c>
      <c r="G41" s="128">
        <v>124550.5</v>
      </c>
      <c r="H41" s="128">
        <v>775264.8</v>
      </c>
      <c r="I41" s="128">
        <v>702560.7</v>
      </c>
      <c r="J41" s="128">
        <v>179477.2</v>
      </c>
      <c r="K41" s="128">
        <v>94490.1</v>
      </c>
      <c r="L41" s="128">
        <v>1192525.8999999999</v>
      </c>
      <c r="M41" s="128">
        <v>190881.7</v>
      </c>
      <c r="N41" s="128">
        <v>99744.8</v>
      </c>
      <c r="O41" s="128">
        <v>87033.2</v>
      </c>
      <c r="P41" s="128">
        <v>125382.3</v>
      </c>
      <c r="Q41" s="128">
        <v>16856.5</v>
      </c>
      <c r="R41" s="128">
        <v>157866</v>
      </c>
      <c r="S41" s="128">
        <v>121759.9</v>
      </c>
      <c r="T41" s="128">
        <v>3826.9</v>
      </c>
      <c r="U41" s="128">
        <v>648437.4</v>
      </c>
      <c r="V41" s="128">
        <v>83490.5</v>
      </c>
      <c r="W41" s="128">
        <v>407724.4</v>
      </c>
      <c r="X41" s="128">
        <v>125793.3</v>
      </c>
      <c r="Y41" s="128">
        <v>33394.5</v>
      </c>
      <c r="Z41" s="128">
        <v>35859.699999999997</v>
      </c>
      <c r="AA41" s="128">
        <v>327263.5</v>
      </c>
      <c r="AB41" s="128">
        <v>150140.70000000001</v>
      </c>
      <c r="AC41" s="128">
        <v>138666.6</v>
      </c>
      <c r="AD41" s="128">
        <v>354705.9</v>
      </c>
      <c r="AE41" s="128">
        <v>176255.4</v>
      </c>
      <c r="AF41" s="128">
        <v>149544.20000000001</v>
      </c>
      <c r="AG41" s="128">
        <v>187667.7</v>
      </c>
      <c r="AH41" s="128">
        <v>442605.6</v>
      </c>
      <c r="AI41" s="128">
        <v>21414.1</v>
      </c>
      <c r="AJ41" s="128">
        <v>347131.4</v>
      </c>
      <c r="AK41" s="128">
        <v>198639.8</v>
      </c>
      <c r="AL41" s="128">
        <v>19143</v>
      </c>
      <c r="AM41" s="128">
        <v>79540.7</v>
      </c>
      <c r="AN41" s="129">
        <v>8505969.8000000026</v>
      </c>
      <c r="AO41" s="127">
        <v>142714.4</v>
      </c>
      <c r="AP41" s="128">
        <v>3817417.3</v>
      </c>
      <c r="AQ41" s="128">
        <v>1382350.6</v>
      </c>
      <c r="AR41" s="128">
        <v>394318.3</v>
      </c>
      <c r="AS41" s="128">
        <v>1858537.8</v>
      </c>
      <c r="AT41" s="128">
        <v>-28947.1</v>
      </c>
      <c r="AU41" s="129">
        <v>7566391.2999999998</v>
      </c>
      <c r="AV41" s="129">
        <v>16072361.1</v>
      </c>
      <c r="AW41" s="129">
        <v>6790120.7000000002</v>
      </c>
      <c r="AX41" s="129">
        <v>14356512</v>
      </c>
      <c r="AY41" s="130">
        <v>22862481.800000001</v>
      </c>
      <c r="AZ41" s="129">
        <v>-5858396.9000000004</v>
      </c>
      <c r="BA41" s="129">
        <v>8498115.0999999996</v>
      </c>
      <c r="BB41" s="129">
        <v>17004084.899999999</v>
      </c>
      <c r="BC41" s="131" t="s">
        <v>257</v>
      </c>
    </row>
    <row r="42" spans="1:55" ht="14.25" customHeight="1">
      <c r="A42" s="115" t="s">
        <v>258</v>
      </c>
      <c r="B42" s="116" t="s">
        <v>69</v>
      </c>
      <c r="C42" s="117">
        <v>603.4</v>
      </c>
      <c r="D42" s="112">
        <v>130.9</v>
      </c>
      <c r="E42" s="112">
        <v>3684.9</v>
      </c>
      <c r="F42" s="112">
        <v>1763.6</v>
      </c>
      <c r="G42" s="112">
        <v>2112.5</v>
      </c>
      <c r="H42" s="112">
        <v>6227</v>
      </c>
      <c r="I42" s="112">
        <v>2644.4</v>
      </c>
      <c r="J42" s="112">
        <v>4818.3999999999996</v>
      </c>
      <c r="K42" s="112">
        <v>2594.6999999999998</v>
      </c>
      <c r="L42" s="112">
        <v>7697.9</v>
      </c>
      <c r="M42" s="112">
        <v>2758.2</v>
      </c>
      <c r="N42" s="112">
        <v>2276.9</v>
      </c>
      <c r="O42" s="112">
        <v>1799.8</v>
      </c>
      <c r="P42" s="112">
        <v>2380.4</v>
      </c>
      <c r="Q42" s="112">
        <v>450.5</v>
      </c>
      <c r="R42" s="112">
        <v>2890.1</v>
      </c>
      <c r="S42" s="112">
        <v>2080.6999999999998</v>
      </c>
      <c r="T42" s="112">
        <v>92.4</v>
      </c>
      <c r="U42" s="112">
        <v>4446.8</v>
      </c>
      <c r="V42" s="112">
        <v>1989.2</v>
      </c>
      <c r="W42" s="112">
        <v>10751.8</v>
      </c>
      <c r="X42" s="112">
        <v>1458.2</v>
      </c>
      <c r="Y42" s="112">
        <v>716.4</v>
      </c>
      <c r="Z42" s="112">
        <v>2050.9</v>
      </c>
      <c r="AA42" s="112">
        <v>15395.3</v>
      </c>
      <c r="AB42" s="112">
        <v>12474.1</v>
      </c>
      <c r="AC42" s="112">
        <v>1312.7</v>
      </c>
      <c r="AD42" s="112">
        <v>6244.2</v>
      </c>
      <c r="AE42" s="112">
        <v>2571.3000000000002</v>
      </c>
      <c r="AF42" s="112">
        <v>4769.6000000000004</v>
      </c>
      <c r="AG42" s="112">
        <v>2280</v>
      </c>
      <c r="AH42" s="112">
        <v>9544.2000000000007</v>
      </c>
      <c r="AI42" s="112">
        <v>3127.8</v>
      </c>
      <c r="AJ42" s="112">
        <v>7850.8</v>
      </c>
      <c r="AK42" s="112">
        <v>8398.6</v>
      </c>
      <c r="AL42" s="112">
        <v>0</v>
      </c>
      <c r="AM42" s="112">
        <v>295</v>
      </c>
      <c r="AN42" s="113">
        <v>142683.6</v>
      </c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3"/>
    </row>
    <row r="43" spans="1:55" ht="14.25" customHeight="1">
      <c r="A43" s="115" t="s">
        <v>272</v>
      </c>
      <c r="B43" s="116" t="s">
        <v>70</v>
      </c>
      <c r="C43" s="117">
        <v>33369</v>
      </c>
      <c r="D43" s="112">
        <v>2051.4</v>
      </c>
      <c r="E43" s="112">
        <v>89877.4</v>
      </c>
      <c r="F43" s="112">
        <v>64200.800000000003</v>
      </c>
      <c r="G43" s="112">
        <v>41911.199999999997</v>
      </c>
      <c r="H43" s="112">
        <v>100574.2</v>
      </c>
      <c r="I43" s="112">
        <v>18780.8</v>
      </c>
      <c r="J43" s="112">
        <v>82163.600000000006</v>
      </c>
      <c r="K43" s="112">
        <v>38168.9</v>
      </c>
      <c r="L43" s="112">
        <v>79096.899999999994</v>
      </c>
      <c r="M43" s="112">
        <v>10708.1</v>
      </c>
      <c r="N43" s="112">
        <v>71192.2</v>
      </c>
      <c r="O43" s="112">
        <v>43127.8</v>
      </c>
      <c r="P43" s="112">
        <v>73147.399999999994</v>
      </c>
      <c r="Q43" s="112">
        <v>12023.6</v>
      </c>
      <c r="R43" s="112">
        <v>64644.6</v>
      </c>
      <c r="S43" s="112">
        <v>36237.5</v>
      </c>
      <c r="T43" s="112">
        <v>2965.9</v>
      </c>
      <c r="U43" s="112">
        <v>151630.39999999999</v>
      </c>
      <c r="V43" s="112">
        <v>45617.599999999999</v>
      </c>
      <c r="W43" s="112">
        <v>315884.7</v>
      </c>
      <c r="X43" s="112">
        <v>21024.3</v>
      </c>
      <c r="Y43" s="112">
        <v>9458.5</v>
      </c>
      <c r="Z43" s="112">
        <v>55200.2</v>
      </c>
      <c r="AA43" s="112">
        <v>496869.5</v>
      </c>
      <c r="AB43" s="112">
        <v>211305.4</v>
      </c>
      <c r="AC43" s="112">
        <v>54729.8</v>
      </c>
      <c r="AD43" s="112">
        <v>300616.09999999998</v>
      </c>
      <c r="AE43" s="112">
        <v>100986.7</v>
      </c>
      <c r="AF43" s="112">
        <v>186980.6</v>
      </c>
      <c r="AG43" s="112">
        <v>313253</v>
      </c>
      <c r="AH43" s="112">
        <v>659654.6</v>
      </c>
      <c r="AI43" s="112">
        <v>60450.9</v>
      </c>
      <c r="AJ43" s="112">
        <v>340593.6</v>
      </c>
      <c r="AK43" s="112">
        <v>186461.7</v>
      </c>
      <c r="AL43" s="112">
        <v>0</v>
      </c>
      <c r="AM43" s="112">
        <v>1089.3</v>
      </c>
      <c r="AN43" s="113">
        <v>4376048.2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4"/>
    </row>
    <row r="44" spans="1:55" ht="14.25" customHeight="1">
      <c r="A44" s="115" t="s">
        <v>273</v>
      </c>
      <c r="B44" s="116" t="s">
        <v>72</v>
      </c>
      <c r="C44" s="117">
        <v>25224.2</v>
      </c>
      <c r="D44" s="112">
        <v>718.4</v>
      </c>
      <c r="E44" s="112">
        <v>63861.7</v>
      </c>
      <c r="F44" s="112">
        <v>-1637</v>
      </c>
      <c r="G44" s="112">
        <v>20024.900000000001</v>
      </c>
      <c r="H44" s="112">
        <v>48884.5</v>
      </c>
      <c r="I44" s="112">
        <v>118205.7</v>
      </c>
      <c r="J44" s="112">
        <v>19668.900000000001</v>
      </c>
      <c r="K44" s="112">
        <v>25468.2</v>
      </c>
      <c r="L44" s="112">
        <v>-24223</v>
      </c>
      <c r="M44" s="112">
        <v>23696.9</v>
      </c>
      <c r="N44" s="112">
        <v>7776.7</v>
      </c>
      <c r="O44" s="112">
        <v>16029.2</v>
      </c>
      <c r="P44" s="112">
        <v>17579.5</v>
      </c>
      <c r="Q44" s="112">
        <v>-3266</v>
      </c>
      <c r="R44" s="112">
        <v>-22758.799999999999</v>
      </c>
      <c r="S44" s="112">
        <v>1380.5</v>
      </c>
      <c r="T44" s="112">
        <v>-1232.8</v>
      </c>
      <c r="U44" s="112">
        <v>-27057.599999999999</v>
      </c>
      <c r="V44" s="112">
        <v>9502.5</v>
      </c>
      <c r="W44" s="112">
        <v>14375.6</v>
      </c>
      <c r="X44" s="112">
        <v>10654.7</v>
      </c>
      <c r="Y44" s="112">
        <v>11588.3</v>
      </c>
      <c r="Z44" s="112">
        <v>7227.5</v>
      </c>
      <c r="AA44" s="112">
        <v>94497.3</v>
      </c>
      <c r="AB44" s="112">
        <v>55142.9</v>
      </c>
      <c r="AC44" s="112">
        <v>316272.59999999998</v>
      </c>
      <c r="AD44" s="112">
        <v>-5564</v>
      </c>
      <c r="AE44" s="112">
        <v>33073.800000000003</v>
      </c>
      <c r="AF44" s="112">
        <v>0</v>
      </c>
      <c r="AG44" s="112">
        <v>7788</v>
      </c>
      <c r="AH44" s="112">
        <v>-9226.1</v>
      </c>
      <c r="AI44" s="112">
        <v>-217.3</v>
      </c>
      <c r="AJ44" s="112">
        <v>45206.3</v>
      </c>
      <c r="AK44" s="112">
        <v>21318</v>
      </c>
      <c r="AL44" s="112">
        <v>0</v>
      </c>
      <c r="AM44" s="112">
        <v>85860.9</v>
      </c>
      <c r="AN44" s="113">
        <v>1005845.1000000002</v>
      </c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4"/>
    </row>
    <row r="45" spans="1:55" ht="14.25" customHeight="1">
      <c r="A45" s="115" t="s">
        <v>274</v>
      </c>
      <c r="B45" s="116" t="s">
        <v>73</v>
      </c>
      <c r="C45" s="117">
        <v>30017.7</v>
      </c>
      <c r="D45" s="112">
        <v>686.6</v>
      </c>
      <c r="E45" s="112">
        <v>42084.9</v>
      </c>
      <c r="F45" s="112">
        <v>20191.8</v>
      </c>
      <c r="G45" s="112">
        <v>14647.8</v>
      </c>
      <c r="H45" s="112">
        <v>157974.9</v>
      </c>
      <c r="I45" s="112">
        <v>37868.5</v>
      </c>
      <c r="J45" s="112">
        <v>37926</v>
      </c>
      <c r="K45" s="112">
        <v>15074.5</v>
      </c>
      <c r="L45" s="112">
        <v>111475.6</v>
      </c>
      <c r="M45" s="112">
        <v>15805.2</v>
      </c>
      <c r="N45" s="112">
        <v>24312.9</v>
      </c>
      <c r="O45" s="112">
        <v>17547.3</v>
      </c>
      <c r="P45" s="112">
        <v>26627.3</v>
      </c>
      <c r="Q45" s="112">
        <v>5481.6</v>
      </c>
      <c r="R45" s="112">
        <v>55143.7</v>
      </c>
      <c r="S45" s="112">
        <v>21864.7</v>
      </c>
      <c r="T45" s="112">
        <v>1712.5</v>
      </c>
      <c r="U45" s="112">
        <v>90878.6</v>
      </c>
      <c r="V45" s="112">
        <v>17836</v>
      </c>
      <c r="W45" s="112">
        <v>48246</v>
      </c>
      <c r="X45" s="112">
        <v>65869.399999999994</v>
      </c>
      <c r="Y45" s="112">
        <v>18604.400000000001</v>
      </c>
      <c r="Z45" s="112">
        <v>8813.2999999999993</v>
      </c>
      <c r="AA45" s="112">
        <v>106054.8</v>
      </c>
      <c r="AB45" s="112">
        <v>40075.300000000003</v>
      </c>
      <c r="AC45" s="112">
        <v>354542.4</v>
      </c>
      <c r="AD45" s="112">
        <v>90290.3</v>
      </c>
      <c r="AE45" s="112">
        <v>88280.2</v>
      </c>
      <c r="AF45" s="112">
        <v>199688.9</v>
      </c>
      <c r="AG45" s="112">
        <v>119525.7</v>
      </c>
      <c r="AH45" s="112">
        <v>78778.2</v>
      </c>
      <c r="AI45" s="112">
        <v>-9187</v>
      </c>
      <c r="AJ45" s="112">
        <v>103013</v>
      </c>
      <c r="AK45" s="112">
        <v>84964.2</v>
      </c>
      <c r="AL45" s="112">
        <v>0</v>
      </c>
      <c r="AM45" s="112">
        <v>4310.8999999999996</v>
      </c>
      <c r="AN45" s="113">
        <v>2147028.1</v>
      </c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4"/>
    </row>
    <row r="46" spans="1:55" ht="14.25" customHeight="1">
      <c r="A46" s="115" t="s">
        <v>275</v>
      </c>
      <c r="B46" s="116" t="s">
        <v>276</v>
      </c>
      <c r="C46" s="117">
        <v>4438.8</v>
      </c>
      <c r="D46" s="112">
        <v>371.7</v>
      </c>
      <c r="E46" s="112">
        <v>67347.5</v>
      </c>
      <c r="F46" s="112">
        <v>4109.3999999999996</v>
      </c>
      <c r="G46" s="112">
        <v>8411.6</v>
      </c>
      <c r="H46" s="112">
        <v>-6097.3</v>
      </c>
      <c r="I46" s="112">
        <v>399007.6</v>
      </c>
      <c r="J46" s="112">
        <v>8887.2999999999993</v>
      </c>
      <c r="K46" s="112">
        <v>7706.8</v>
      </c>
      <c r="L46" s="112">
        <v>24300</v>
      </c>
      <c r="M46" s="112">
        <v>-4706.2</v>
      </c>
      <c r="N46" s="112">
        <v>9373.2000000000007</v>
      </c>
      <c r="O46" s="112">
        <v>1915</v>
      </c>
      <c r="P46" s="112">
        <v>2833.6</v>
      </c>
      <c r="Q46" s="112">
        <v>-1003.3</v>
      </c>
      <c r="R46" s="112">
        <v>-3812.5</v>
      </c>
      <c r="S46" s="112">
        <v>-2997.1</v>
      </c>
      <c r="T46" s="112">
        <v>-438.1</v>
      </c>
      <c r="U46" s="112">
        <v>-17616.099999999999</v>
      </c>
      <c r="V46" s="112">
        <v>5229.7</v>
      </c>
      <c r="W46" s="112">
        <v>42361.1</v>
      </c>
      <c r="X46" s="112">
        <v>9925.7999999999993</v>
      </c>
      <c r="Y46" s="112">
        <v>2658.2</v>
      </c>
      <c r="Z46" s="112">
        <v>5490</v>
      </c>
      <c r="AA46" s="112">
        <v>64642.1</v>
      </c>
      <c r="AB46" s="112">
        <v>8051</v>
      </c>
      <c r="AC46" s="112">
        <v>68020</v>
      </c>
      <c r="AD46" s="112">
        <v>35733.699999999997</v>
      </c>
      <c r="AE46" s="112">
        <v>13330.1</v>
      </c>
      <c r="AF46" s="112">
        <v>959.5</v>
      </c>
      <c r="AG46" s="112">
        <v>5074.1000000000004</v>
      </c>
      <c r="AH46" s="112">
        <v>13292.4</v>
      </c>
      <c r="AI46" s="112">
        <v>2950.7</v>
      </c>
      <c r="AJ46" s="112">
        <v>46069.4</v>
      </c>
      <c r="AK46" s="112">
        <v>47939.5</v>
      </c>
      <c r="AL46" s="112">
        <v>0</v>
      </c>
      <c r="AM46" s="112">
        <v>4854.8999999999996</v>
      </c>
      <c r="AN46" s="113">
        <v>878614.09999999986</v>
      </c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4"/>
    </row>
    <row r="47" spans="1:55" ht="14.25" customHeight="1">
      <c r="A47" s="115" t="s">
        <v>277</v>
      </c>
      <c r="B47" s="116" t="s">
        <v>75</v>
      </c>
      <c r="C47" s="117">
        <v>-9968.4</v>
      </c>
      <c r="D47" s="112">
        <v>-0.1</v>
      </c>
      <c r="E47" s="112">
        <v>-1420.2</v>
      </c>
      <c r="F47" s="112">
        <v>-0.5</v>
      </c>
      <c r="G47" s="112">
        <v>-0.4</v>
      </c>
      <c r="H47" s="112">
        <v>-4</v>
      </c>
      <c r="I47" s="112">
        <v>-7390.9</v>
      </c>
      <c r="J47" s="112">
        <v>-0.6</v>
      </c>
      <c r="K47" s="112">
        <v>-0.7</v>
      </c>
      <c r="L47" s="112">
        <v>-3</v>
      </c>
      <c r="M47" s="112">
        <v>-0.3</v>
      </c>
      <c r="N47" s="112">
        <v>-1.5</v>
      </c>
      <c r="O47" s="112">
        <v>-0.7</v>
      </c>
      <c r="P47" s="112">
        <v>-1.1000000000000001</v>
      </c>
      <c r="Q47" s="112">
        <v>-0.1</v>
      </c>
      <c r="R47" s="112">
        <v>-2</v>
      </c>
      <c r="S47" s="112">
        <v>-0.7</v>
      </c>
      <c r="T47" s="112">
        <v>0</v>
      </c>
      <c r="U47" s="112">
        <v>-2.4</v>
      </c>
      <c r="V47" s="112">
        <v>-0.2</v>
      </c>
      <c r="W47" s="112">
        <v>-3047.6</v>
      </c>
      <c r="X47" s="112">
        <v>-28.1</v>
      </c>
      <c r="Y47" s="112">
        <v>-3496.7</v>
      </c>
      <c r="Z47" s="112">
        <v>-0.4</v>
      </c>
      <c r="AA47" s="112">
        <v>-802.2</v>
      </c>
      <c r="AB47" s="112">
        <v>-5528.6</v>
      </c>
      <c r="AC47" s="112">
        <v>-274.89999999999998</v>
      </c>
      <c r="AD47" s="112">
        <v>-1495.1</v>
      </c>
      <c r="AE47" s="112">
        <v>-2.7</v>
      </c>
      <c r="AF47" s="112">
        <v>0</v>
      </c>
      <c r="AG47" s="112">
        <v>-272.3</v>
      </c>
      <c r="AH47" s="112">
        <v>-16615.599999999999</v>
      </c>
      <c r="AI47" s="112">
        <v>-1274.4000000000001</v>
      </c>
      <c r="AJ47" s="112">
        <v>-27.8</v>
      </c>
      <c r="AK47" s="112">
        <v>-2.7</v>
      </c>
      <c r="AL47" s="112">
        <v>0</v>
      </c>
      <c r="AM47" s="112">
        <v>-437.1</v>
      </c>
      <c r="AN47" s="113">
        <v>-52104</v>
      </c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4"/>
    </row>
    <row r="48" spans="1:55" ht="14.25" customHeight="1">
      <c r="A48" s="125" t="s">
        <v>424</v>
      </c>
      <c r="B48" s="126" t="s">
        <v>76</v>
      </c>
      <c r="C48" s="127">
        <v>83684.7</v>
      </c>
      <c r="D48" s="128">
        <v>3958.9</v>
      </c>
      <c r="E48" s="128">
        <v>265436.2</v>
      </c>
      <c r="F48" s="128">
        <v>88628.1</v>
      </c>
      <c r="G48" s="128">
        <v>87107.6</v>
      </c>
      <c r="H48" s="128">
        <v>307559.3</v>
      </c>
      <c r="I48" s="128">
        <v>569116.1</v>
      </c>
      <c r="J48" s="128">
        <v>153463.6</v>
      </c>
      <c r="K48" s="128">
        <v>89012.4</v>
      </c>
      <c r="L48" s="128">
        <v>198344.4</v>
      </c>
      <c r="M48" s="128">
        <v>48261.9</v>
      </c>
      <c r="N48" s="128">
        <v>114930.4</v>
      </c>
      <c r="O48" s="128">
        <v>80418.399999999994</v>
      </c>
      <c r="P48" s="128">
        <v>122567.1</v>
      </c>
      <c r="Q48" s="128">
        <v>13686.3</v>
      </c>
      <c r="R48" s="128">
        <v>96105.1</v>
      </c>
      <c r="S48" s="128">
        <v>58565.599999999999</v>
      </c>
      <c r="T48" s="128">
        <v>3099.9</v>
      </c>
      <c r="U48" s="128">
        <v>202279.7</v>
      </c>
      <c r="V48" s="128">
        <v>80174.8</v>
      </c>
      <c r="W48" s="128">
        <v>428571.6</v>
      </c>
      <c r="X48" s="128">
        <v>108904.3</v>
      </c>
      <c r="Y48" s="128">
        <v>39529.1</v>
      </c>
      <c r="Z48" s="128">
        <v>78781.5</v>
      </c>
      <c r="AA48" s="128">
        <v>776656.8</v>
      </c>
      <c r="AB48" s="128">
        <v>321520.09999999998</v>
      </c>
      <c r="AC48" s="128">
        <v>794602.6</v>
      </c>
      <c r="AD48" s="128">
        <v>425825.2</v>
      </c>
      <c r="AE48" s="128">
        <v>238239.4</v>
      </c>
      <c r="AF48" s="128">
        <v>392398.6</v>
      </c>
      <c r="AG48" s="128">
        <v>447648.5</v>
      </c>
      <c r="AH48" s="128">
        <v>735427.7</v>
      </c>
      <c r="AI48" s="128">
        <v>55850.7</v>
      </c>
      <c r="AJ48" s="128">
        <v>542705.30000000005</v>
      </c>
      <c r="AK48" s="128">
        <v>349079.3</v>
      </c>
      <c r="AL48" s="128">
        <v>0</v>
      </c>
      <c r="AM48" s="128">
        <v>95973.9</v>
      </c>
      <c r="AN48" s="129">
        <v>8498115.0999999996</v>
      </c>
      <c r="AO48" s="135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6"/>
    </row>
    <row r="49" spans="1:55">
      <c r="A49" s="137" t="s">
        <v>264</v>
      </c>
      <c r="B49" s="126" t="s">
        <v>423</v>
      </c>
      <c r="C49" s="138">
        <v>170632.3</v>
      </c>
      <c r="D49" s="139">
        <v>6492.7</v>
      </c>
      <c r="E49" s="139">
        <v>743927.6</v>
      </c>
      <c r="F49" s="139">
        <v>226986.2</v>
      </c>
      <c r="G49" s="139">
        <v>211658.1</v>
      </c>
      <c r="H49" s="139">
        <v>1082824.1000000001</v>
      </c>
      <c r="I49" s="139">
        <v>1271676.8</v>
      </c>
      <c r="J49" s="139">
        <v>332940.79999999999</v>
      </c>
      <c r="K49" s="139">
        <v>183502.5</v>
      </c>
      <c r="L49" s="139">
        <v>1390870.3</v>
      </c>
      <c r="M49" s="139">
        <v>239143.6</v>
      </c>
      <c r="N49" s="139">
        <v>214675.20000000001</v>
      </c>
      <c r="O49" s="139">
        <v>167451.6</v>
      </c>
      <c r="P49" s="139">
        <v>247949.4</v>
      </c>
      <c r="Q49" s="139">
        <v>30542.799999999999</v>
      </c>
      <c r="R49" s="139">
        <v>253971.1</v>
      </c>
      <c r="S49" s="139">
        <v>180325.5</v>
      </c>
      <c r="T49" s="139">
        <v>6926.8</v>
      </c>
      <c r="U49" s="139">
        <v>850717.1</v>
      </c>
      <c r="V49" s="139">
        <v>163665.29999999999</v>
      </c>
      <c r="W49" s="139">
        <v>836296</v>
      </c>
      <c r="X49" s="139">
        <v>234697.60000000001</v>
      </c>
      <c r="Y49" s="139">
        <v>72923.600000000006</v>
      </c>
      <c r="Z49" s="139">
        <v>114641.2</v>
      </c>
      <c r="AA49" s="139">
        <v>1103920.3</v>
      </c>
      <c r="AB49" s="139">
        <v>471660.79999999999</v>
      </c>
      <c r="AC49" s="139">
        <v>933269.2</v>
      </c>
      <c r="AD49" s="139">
        <v>780531.1</v>
      </c>
      <c r="AE49" s="139">
        <v>414494.8</v>
      </c>
      <c r="AF49" s="139">
        <v>541942.80000000005</v>
      </c>
      <c r="AG49" s="139">
        <v>635316.19999999995</v>
      </c>
      <c r="AH49" s="139">
        <v>1178033.3</v>
      </c>
      <c r="AI49" s="139">
        <v>77264.800000000003</v>
      </c>
      <c r="AJ49" s="139">
        <v>889836.7</v>
      </c>
      <c r="AK49" s="139">
        <v>547719.1</v>
      </c>
      <c r="AL49" s="139">
        <v>19143</v>
      </c>
      <c r="AM49" s="139">
        <v>175514.6</v>
      </c>
      <c r="AN49" s="140">
        <v>17004084.899999999</v>
      </c>
      <c r="AO49" s="135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6"/>
    </row>
    <row r="51" spans="1:55">
      <c r="B51" s="141" t="s">
        <v>128</v>
      </c>
      <c r="C51" s="141">
        <f>C48/C49</f>
        <v>0.490438797343762</v>
      </c>
      <c r="D51" s="141">
        <f t="shared" ref="D51:AN51" si="0">D48/D49</f>
        <v>0.60974633049424742</v>
      </c>
      <c r="E51" s="141">
        <f t="shared" si="0"/>
        <v>0.35680380725221111</v>
      </c>
      <c r="F51" s="141">
        <f t="shared" si="0"/>
        <v>0.39045589555664617</v>
      </c>
      <c r="G51" s="141">
        <f t="shared" si="0"/>
        <v>0.41154862488135346</v>
      </c>
      <c r="H51" s="141">
        <f t="shared" si="0"/>
        <v>0.28403440595753265</v>
      </c>
      <c r="I51" s="141">
        <f t="shared" si="0"/>
        <v>0.44753203015105719</v>
      </c>
      <c r="J51" s="141">
        <f t="shared" si="0"/>
        <v>0.46093359540194534</v>
      </c>
      <c r="K51" s="141">
        <f t="shared" si="0"/>
        <v>0.48507459026443778</v>
      </c>
      <c r="L51" s="141">
        <f t="shared" si="0"/>
        <v>0.14260452610139132</v>
      </c>
      <c r="M51" s="141">
        <f t="shared" si="0"/>
        <v>0.20181138027528231</v>
      </c>
      <c r="N51" s="141">
        <f t="shared" si="0"/>
        <v>0.5353687803714634</v>
      </c>
      <c r="O51" s="141">
        <f t="shared" si="0"/>
        <v>0.48024862109409522</v>
      </c>
      <c r="P51" s="141">
        <f t="shared" si="0"/>
        <v>0.4943230352644532</v>
      </c>
      <c r="Q51" s="141">
        <f t="shared" si="0"/>
        <v>0.44810233508388225</v>
      </c>
      <c r="R51" s="141">
        <f t="shared" si="0"/>
        <v>0.37840959069752428</v>
      </c>
      <c r="S51" s="141">
        <f t="shared" si="0"/>
        <v>0.32477713911787293</v>
      </c>
      <c r="T51" s="141">
        <f t="shared" si="0"/>
        <v>0.44752266558872783</v>
      </c>
      <c r="U51" s="141">
        <f t="shared" si="0"/>
        <v>0.23777551902976915</v>
      </c>
      <c r="V51" s="141">
        <f t="shared" si="0"/>
        <v>0.48987048568022673</v>
      </c>
      <c r="W51" s="141">
        <f t="shared" si="0"/>
        <v>0.51246400795890446</v>
      </c>
      <c r="X51" s="141">
        <f t="shared" si="0"/>
        <v>0.46401965763603886</v>
      </c>
      <c r="Y51" s="141">
        <f t="shared" si="0"/>
        <v>0.54206182909236511</v>
      </c>
      <c r="Z51" s="141">
        <f t="shared" si="0"/>
        <v>0.68720058757235625</v>
      </c>
      <c r="AA51" s="141">
        <f t="shared" si="0"/>
        <v>0.70354426854909724</v>
      </c>
      <c r="AB51" s="141">
        <f t="shared" si="0"/>
        <v>0.68167653534065153</v>
      </c>
      <c r="AC51" s="141">
        <f t="shared" si="0"/>
        <v>0.8514184331809086</v>
      </c>
      <c r="AD51" s="141">
        <f t="shared" si="0"/>
        <v>0.54555827435959958</v>
      </c>
      <c r="AE51" s="141">
        <f t="shared" si="0"/>
        <v>0.57477053994404759</v>
      </c>
      <c r="AF51" s="141">
        <f t="shared" si="0"/>
        <v>0.72405907044064421</v>
      </c>
      <c r="AG51" s="141">
        <f t="shared" si="0"/>
        <v>0.70460740651662912</v>
      </c>
      <c r="AH51" s="141">
        <f t="shared" si="0"/>
        <v>0.62428430503619881</v>
      </c>
      <c r="AI51" s="141">
        <f t="shared" si="0"/>
        <v>0.72284792039842194</v>
      </c>
      <c r="AJ51" s="141">
        <f t="shared" si="0"/>
        <v>0.60989314106734427</v>
      </c>
      <c r="AK51" s="141">
        <f t="shared" si="0"/>
        <v>0.63733271306405059</v>
      </c>
      <c r="AL51" s="141">
        <f t="shared" si="0"/>
        <v>0</v>
      </c>
      <c r="AM51" s="141">
        <f t="shared" si="0"/>
        <v>0.54681433909201849</v>
      </c>
      <c r="AN51" s="141">
        <f t="shared" si="0"/>
        <v>0.49976903490995861</v>
      </c>
    </row>
    <row r="52" spans="1:55">
      <c r="B52" s="141" t="s">
        <v>78</v>
      </c>
      <c r="C52" s="141">
        <f>C43/C49</f>
        <v>0.19556086391615188</v>
      </c>
      <c r="D52" s="141">
        <f t="shared" ref="D52:AN52" si="1">D43/D49</f>
        <v>0.31595484159132564</v>
      </c>
      <c r="E52" s="141">
        <f t="shared" si="1"/>
        <v>0.12081471368988057</v>
      </c>
      <c r="F52" s="141">
        <f t="shared" si="1"/>
        <v>0.28284010217361233</v>
      </c>
      <c r="G52" s="141">
        <f t="shared" si="1"/>
        <v>0.19801368338844577</v>
      </c>
      <c r="H52" s="141">
        <f t="shared" si="1"/>
        <v>9.2881383042730567E-2</v>
      </c>
      <c r="I52" s="141">
        <f t="shared" si="1"/>
        <v>1.4768532381812737E-2</v>
      </c>
      <c r="J52" s="141">
        <f t="shared" si="1"/>
        <v>0.24678140978816657</v>
      </c>
      <c r="K52" s="141">
        <f t="shared" si="1"/>
        <v>0.2080020708164739</v>
      </c>
      <c r="L52" s="141">
        <f t="shared" si="1"/>
        <v>5.6868638290716249E-2</v>
      </c>
      <c r="M52" s="141">
        <f t="shared" si="1"/>
        <v>4.4776862102937312E-2</v>
      </c>
      <c r="N52" s="141">
        <f t="shared" si="1"/>
        <v>0.33162750052171835</v>
      </c>
      <c r="O52" s="141">
        <f t="shared" si="1"/>
        <v>0.25755382450809666</v>
      </c>
      <c r="P52" s="141">
        <f t="shared" si="1"/>
        <v>0.29500938497935464</v>
      </c>
      <c r="Q52" s="141">
        <f t="shared" si="1"/>
        <v>0.39366397317862151</v>
      </c>
      <c r="R52" s="141">
        <f t="shared" si="1"/>
        <v>0.25453526011424132</v>
      </c>
      <c r="S52" s="141">
        <f t="shared" si="1"/>
        <v>0.20095604892264265</v>
      </c>
      <c r="T52" s="141">
        <f t="shared" si="1"/>
        <v>0.42817751342611304</v>
      </c>
      <c r="U52" s="141">
        <f t="shared" si="1"/>
        <v>0.1782383356347251</v>
      </c>
      <c r="V52" s="141">
        <f t="shared" si="1"/>
        <v>0.27872493436299572</v>
      </c>
      <c r="W52" s="141">
        <f t="shared" si="1"/>
        <v>0.3777187742139147</v>
      </c>
      <c r="X52" s="141">
        <f t="shared" si="1"/>
        <v>8.9580379177290267E-2</v>
      </c>
      <c r="Y52" s="141">
        <f t="shared" si="1"/>
        <v>0.12970423840841647</v>
      </c>
      <c r="Z52" s="141">
        <f t="shared" si="1"/>
        <v>0.48150403170936801</v>
      </c>
      <c r="AA52" s="141">
        <f t="shared" si="1"/>
        <v>0.45009544620204917</v>
      </c>
      <c r="AB52" s="141">
        <f t="shared" si="1"/>
        <v>0.44800288682035905</v>
      </c>
      <c r="AC52" s="141">
        <f t="shared" si="1"/>
        <v>5.8643101047371977E-2</v>
      </c>
      <c r="AD52" s="141">
        <f t="shared" si="1"/>
        <v>0.38514301351989688</v>
      </c>
      <c r="AE52" s="141">
        <f t="shared" si="1"/>
        <v>0.2436380384024118</v>
      </c>
      <c r="AF52" s="141">
        <f t="shared" si="1"/>
        <v>0.3450190684330523</v>
      </c>
      <c r="AG52" s="141">
        <f t="shared" si="1"/>
        <v>0.49306628730701346</v>
      </c>
      <c r="AH52" s="141">
        <f t="shared" si="1"/>
        <v>0.55996260886682914</v>
      </c>
      <c r="AI52" s="141">
        <f t="shared" si="1"/>
        <v>0.7823860283078452</v>
      </c>
      <c r="AJ52" s="141">
        <f t="shared" si="1"/>
        <v>0.38275966815034712</v>
      </c>
      <c r="AK52" s="141">
        <f t="shared" si="1"/>
        <v>0.34043307965707242</v>
      </c>
      <c r="AL52" s="141">
        <f t="shared" si="1"/>
        <v>0</v>
      </c>
      <c r="AM52" s="141">
        <f t="shared" si="1"/>
        <v>6.2063212974875024E-3</v>
      </c>
      <c r="AN52" s="141">
        <f t="shared" si="1"/>
        <v>0.25735276115917305</v>
      </c>
    </row>
  </sheetData>
  <sheetProtection selectLockedCells="1" selectUnlockedCells="1"/>
  <phoneticPr fontId="2"/>
  <pageMargins left="0.78740157480314965" right="0.78740157480314965" top="0.78740157480314965" bottom="0.78740157480314965" header="0.51181102362204722" footer="0.51181102362204722"/>
  <pageSetup paperSize="9" scale="6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1A775-49ED-45FC-94DA-48DFC28817DA}">
  <sheetPr codeName="Sheet5"/>
  <dimension ref="A1:B8"/>
  <sheetViews>
    <sheetView zoomScaleNormal="100" workbookViewId="0"/>
  </sheetViews>
  <sheetFormatPr defaultRowHeight="13.5"/>
  <cols>
    <col min="1" max="1" width="35" bestFit="1" customWidth="1"/>
  </cols>
  <sheetData>
    <row r="1" spans="1:2" ht="14.25" thickBot="1">
      <c r="A1" s="88" t="s">
        <v>378</v>
      </c>
      <c r="B1" s="89">
        <f>VLOOKUP(入力用シート!$K$81,$A$2:$B$8,2,0)</f>
        <v>100</v>
      </c>
    </row>
    <row r="2" spans="1:2">
      <c r="A2" s="90" t="s">
        <v>82</v>
      </c>
      <c r="B2" s="91">
        <v>100</v>
      </c>
    </row>
    <row r="3" spans="1:2">
      <c r="A3" s="90" t="s">
        <v>88</v>
      </c>
      <c r="B3" s="91">
        <v>10</v>
      </c>
    </row>
    <row r="4" spans="1:2">
      <c r="A4" s="90" t="s">
        <v>83</v>
      </c>
      <c r="B4" s="91">
        <v>1</v>
      </c>
    </row>
    <row r="5" spans="1:2">
      <c r="A5" s="90" t="s">
        <v>84</v>
      </c>
      <c r="B5" s="91">
        <v>0.1</v>
      </c>
    </row>
    <row r="6" spans="1:2">
      <c r="A6" s="90" t="s">
        <v>85</v>
      </c>
      <c r="B6" s="91">
        <v>0.01</v>
      </c>
    </row>
    <row r="7" spans="1:2">
      <c r="A7" s="90" t="s">
        <v>86</v>
      </c>
      <c r="B7" s="91">
        <v>1.0000000000000001E-5</v>
      </c>
    </row>
    <row r="8" spans="1:2" ht="14.25" thickBot="1">
      <c r="A8" s="92" t="s">
        <v>87</v>
      </c>
      <c r="B8" s="93">
        <v>9.9999999999999995E-7</v>
      </c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A62B1-922A-467F-805E-F56D8CE7DA61}">
  <sheetPr codeName="Sheet6"/>
  <dimension ref="A1:E39"/>
  <sheetViews>
    <sheetView zoomScaleNormal="100" workbookViewId="0"/>
  </sheetViews>
  <sheetFormatPr defaultRowHeight="13.5"/>
  <cols>
    <col min="1" max="1" width="17.75" style="84" customWidth="1"/>
    <col min="2" max="2" width="12.875" style="84" bestFit="1" customWidth="1"/>
    <col min="3" max="3" width="11" style="84" bestFit="1" customWidth="1"/>
    <col min="4" max="4" width="13.375" style="84" customWidth="1"/>
    <col min="5" max="5" width="16.125" style="84" customWidth="1"/>
    <col min="6" max="16384" width="9" style="84"/>
  </cols>
  <sheetData>
    <row r="1" spans="1:1">
      <c r="A1" s="84" t="s">
        <v>380</v>
      </c>
    </row>
    <row r="3" spans="1:1">
      <c r="A3" s="84" t="s">
        <v>389</v>
      </c>
    </row>
    <row r="4" spans="1:1">
      <c r="A4" s="84" t="s">
        <v>390</v>
      </c>
    </row>
    <row r="6" spans="1:1">
      <c r="A6" s="84" t="s">
        <v>391</v>
      </c>
    </row>
    <row r="7" spans="1:1">
      <c r="A7" s="84" t="s">
        <v>392</v>
      </c>
    </row>
    <row r="8" spans="1:1">
      <c r="A8" s="84" t="s">
        <v>393</v>
      </c>
    </row>
    <row r="9" spans="1:1">
      <c r="A9" s="84" t="s">
        <v>394</v>
      </c>
    </row>
    <row r="11" spans="1:1">
      <c r="A11" s="84" t="s">
        <v>395</v>
      </c>
    </row>
    <row r="12" spans="1:1">
      <c r="A12" s="84" t="s">
        <v>396</v>
      </c>
    </row>
    <row r="13" spans="1:1">
      <c r="A13" s="84" t="s">
        <v>397</v>
      </c>
    </row>
    <row r="14" spans="1:1">
      <c r="A14" s="84" t="s">
        <v>398</v>
      </c>
    </row>
    <row r="16" spans="1:1">
      <c r="A16" s="84" t="s">
        <v>399</v>
      </c>
    </row>
    <row r="17" spans="1:5">
      <c r="A17" s="84" t="s">
        <v>355</v>
      </c>
      <c r="B17" s="84" t="s">
        <v>356</v>
      </c>
      <c r="C17" s="84" t="s">
        <v>357</v>
      </c>
      <c r="D17" s="84" t="s">
        <v>145</v>
      </c>
      <c r="E17" s="84" t="s">
        <v>381</v>
      </c>
    </row>
    <row r="18" spans="1:5">
      <c r="A18" s="84" t="s">
        <v>400</v>
      </c>
      <c r="B18" s="84" t="s">
        <v>382</v>
      </c>
      <c r="C18" s="85">
        <v>277839</v>
      </c>
      <c r="D18" s="85">
        <v>463652</v>
      </c>
      <c r="E18" s="86">
        <f t="shared" ref="E18:E23" si="0">C18/D18</f>
        <v>0.59924037855978185</v>
      </c>
    </row>
    <row r="19" spans="1:5">
      <c r="A19" s="84" t="s">
        <v>401</v>
      </c>
      <c r="B19" s="84" t="s">
        <v>382</v>
      </c>
      <c r="C19" s="85">
        <v>282301</v>
      </c>
      <c r="D19" s="85">
        <v>415458</v>
      </c>
      <c r="E19" s="86">
        <f t="shared" si="0"/>
        <v>0.67949347467132659</v>
      </c>
    </row>
    <row r="20" spans="1:5">
      <c r="A20" s="84" t="s">
        <v>402</v>
      </c>
      <c r="B20" s="84" t="s">
        <v>382</v>
      </c>
      <c r="C20" s="85">
        <v>307021</v>
      </c>
      <c r="D20" s="85">
        <v>461032</v>
      </c>
      <c r="E20" s="86">
        <f t="shared" si="0"/>
        <v>0.66594292803970223</v>
      </c>
    </row>
    <row r="21" spans="1:5">
      <c r="A21" s="84" t="s">
        <v>400</v>
      </c>
      <c r="B21" s="84" t="s">
        <v>383</v>
      </c>
      <c r="C21" s="85">
        <v>259980</v>
      </c>
      <c r="D21" s="85">
        <v>403687</v>
      </c>
      <c r="E21" s="86">
        <f t="shared" si="0"/>
        <v>0.6440138027729404</v>
      </c>
    </row>
    <row r="22" spans="1:5">
      <c r="A22" s="84" t="s">
        <v>401</v>
      </c>
      <c r="B22" s="84" t="s">
        <v>383</v>
      </c>
      <c r="C22" s="85">
        <v>269622</v>
      </c>
      <c r="D22" s="85">
        <v>389676</v>
      </c>
      <c r="E22" s="86">
        <f t="shared" si="0"/>
        <v>0.69191328180334433</v>
      </c>
    </row>
    <row r="23" spans="1:5">
      <c r="A23" s="84" t="s">
        <v>402</v>
      </c>
      <c r="B23" s="84" t="s">
        <v>383</v>
      </c>
      <c r="C23" s="85">
        <v>273598</v>
      </c>
      <c r="D23" s="85">
        <v>420822</v>
      </c>
      <c r="E23" s="86">
        <f t="shared" si="0"/>
        <v>0.65015137041314375</v>
      </c>
    </row>
    <row r="26" spans="1:5">
      <c r="A26" s="84" t="s">
        <v>403</v>
      </c>
    </row>
    <row r="27" spans="1:5">
      <c r="A27" s="84" t="s">
        <v>404</v>
      </c>
    </row>
    <row r="39" spans="3:3">
      <c r="C39" s="87"/>
    </row>
  </sheetData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43327-6F01-4A77-B61E-2AA2A17A7CD2}">
  <sheetPr codeName="Sheet2">
    <tabColor rgb="FFFFFF00"/>
    <pageSetUpPr fitToPage="1"/>
  </sheetPr>
  <dimension ref="A1:H42"/>
  <sheetViews>
    <sheetView zoomScaleNormal="100" zoomScaleSheetLayoutView="100" workbookViewId="0"/>
  </sheetViews>
  <sheetFormatPr defaultRowHeight="20.25" customHeight="1"/>
  <cols>
    <col min="1" max="1" width="1" style="42" customWidth="1"/>
    <col min="2" max="2" width="17.375" style="42" customWidth="1"/>
    <col min="3" max="4" width="18.625" style="42" customWidth="1"/>
    <col min="5" max="5" width="2.75" style="42" customWidth="1"/>
    <col min="6" max="6" width="16.5" style="42" customWidth="1"/>
    <col min="7" max="7" width="18.625" style="42" customWidth="1"/>
    <col min="8" max="8" width="0.875" style="42" customWidth="1"/>
    <col min="9" max="16384" width="9" style="42"/>
  </cols>
  <sheetData>
    <row r="1" spans="1:8" ht="15" customHeight="1" thickBot="1">
      <c r="A1" s="346"/>
      <c r="B1" s="346"/>
      <c r="C1" s="346"/>
      <c r="D1" s="346"/>
      <c r="E1" s="346"/>
      <c r="F1" s="346"/>
      <c r="G1" s="346"/>
      <c r="H1" s="346"/>
    </row>
    <row r="2" spans="1:8" ht="20.25" customHeight="1" thickBot="1">
      <c r="A2" s="346"/>
      <c r="B2" s="347" t="s">
        <v>91</v>
      </c>
      <c r="C2" s="346"/>
      <c r="D2" s="346"/>
      <c r="E2" s="346"/>
      <c r="F2" s="346"/>
      <c r="G2" s="346"/>
      <c r="H2" s="346"/>
    </row>
    <row r="3" spans="1:8" ht="20.25" customHeight="1" thickBot="1">
      <c r="A3" s="346"/>
      <c r="B3" s="346"/>
      <c r="C3" s="346"/>
      <c r="D3" s="346"/>
      <c r="E3" s="346"/>
      <c r="F3" s="346"/>
      <c r="G3" s="348">
        <f ca="1">TODAY()</f>
        <v>46108</v>
      </c>
      <c r="H3" s="346"/>
    </row>
    <row r="4" spans="1:8" ht="20.25" customHeight="1" thickTop="1">
      <c r="A4" s="346"/>
      <c r="B4" s="349" t="s">
        <v>92</v>
      </c>
      <c r="C4" s="350"/>
      <c r="D4" s="350"/>
      <c r="E4" s="350"/>
      <c r="F4" s="350"/>
      <c r="G4" s="351"/>
      <c r="H4" s="346"/>
    </row>
    <row r="5" spans="1:8" ht="20.25" customHeight="1">
      <c r="A5" s="346"/>
      <c r="B5" s="506" t="str">
        <f>入力用シート!B5</f>
        <v>県内一般道路の改良工事を10億円かけて行った場合の経済波及効果</v>
      </c>
      <c r="C5" s="507"/>
      <c r="D5" s="507"/>
      <c r="E5" s="507"/>
      <c r="F5" s="507"/>
      <c r="G5" s="508"/>
      <c r="H5" s="346"/>
    </row>
    <row r="6" spans="1:8" ht="20.25" customHeight="1" thickBot="1">
      <c r="A6" s="346"/>
      <c r="B6" s="509"/>
      <c r="C6" s="510"/>
      <c r="D6" s="510"/>
      <c r="E6" s="510"/>
      <c r="F6" s="510"/>
      <c r="G6" s="511"/>
      <c r="H6" s="346"/>
    </row>
    <row r="7" spans="1:8" ht="12" customHeight="1" thickTop="1">
      <c r="A7" s="346"/>
      <c r="B7" s="346"/>
      <c r="C7" s="346"/>
      <c r="D7" s="346"/>
      <c r="E7" s="346"/>
      <c r="F7" s="346"/>
      <c r="G7" s="346"/>
      <c r="H7" s="346"/>
    </row>
    <row r="8" spans="1:8" ht="20.25" customHeight="1" thickBot="1">
      <c r="A8" s="346"/>
      <c r="B8" s="352" t="s">
        <v>143</v>
      </c>
      <c r="C8" s="346"/>
      <c r="D8" s="353" t="str">
        <f>"(単位："&amp;入力用シート!$K$81&amp;"、率）"</f>
        <v>(単位：億円、率）</v>
      </c>
      <c r="E8" s="353"/>
      <c r="F8" s="352" t="s">
        <v>111</v>
      </c>
      <c r="G8" s="346"/>
      <c r="H8" s="346"/>
    </row>
    <row r="9" spans="1:8" ht="24" customHeight="1">
      <c r="A9" s="346"/>
      <c r="B9" s="512" t="s">
        <v>141</v>
      </c>
      <c r="C9" s="513"/>
      <c r="D9" s="373">
        <f>入力用シート!J81</f>
        <v>10</v>
      </c>
      <c r="E9" s="354"/>
      <c r="F9" s="355" t="s">
        <v>93</v>
      </c>
      <c r="G9" s="356"/>
      <c r="H9" s="346"/>
    </row>
    <row r="10" spans="1:8" ht="24" customHeight="1">
      <c r="A10" s="346"/>
      <c r="B10" s="514" t="s">
        <v>114</v>
      </c>
      <c r="C10" s="515"/>
      <c r="D10" s="374">
        <f>計算過程!$E$46</f>
        <v>10</v>
      </c>
      <c r="E10" s="354"/>
      <c r="F10" s="357" t="s">
        <v>94</v>
      </c>
      <c r="G10" s="358"/>
      <c r="H10" s="346"/>
    </row>
    <row r="11" spans="1:8" ht="24" customHeight="1" thickBot="1">
      <c r="A11" s="346"/>
      <c r="B11" s="516" t="s">
        <v>157</v>
      </c>
      <c r="C11" s="517"/>
      <c r="D11" s="375">
        <f>入力用シート!J90</f>
        <v>0.66594292803970223</v>
      </c>
      <c r="E11" s="359"/>
      <c r="F11" s="360" t="s">
        <v>95</v>
      </c>
      <c r="G11" s="361"/>
      <c r="H11" s="346"/>
    </row>
    <row r="12" spans="1:8" ht="20.25" customHeight="1">
      <c r="A12" s="346"/>
      <c r="B12" s="346" t="str">
        <f>"※平均消費性向：消費支出÷可処分所得【"&amp;入力用シート!$I$90&amp;"・家計調査年報による。】"</f>
        <v>※平均消費性向：消費支出÷可処分所得【令和7年(岡山市)・家計調査年報による。】</v>
      </c>
      <c r="C12" s="346"/>
      <c r="D12" s="346"/>
      <c r="E12" s="346"/>
      <c r="F12" s="346"/>
      <c r="G12" s="346"/>
      <c r="H12" s="346"/>
    </row>
    <row r="13" spans="1:8" ht="12" customHeight="1">
      <c r="A13" s="346"/>
      <c r="B13" s="346"/>
      <c r="C13" s="346"/>
      <c r="D13" s="346"/>
      <c r="E13" s="346"/>
      <c r="F13" s="346"/>
      <c r="G13" s="346"/>
      <c r="H13" s="346"/>
    </row>
    <row r="14" spans="1:8" ht="14.25" customHeight="1" thickBot="1">
      <c r="A14" s="346"/>
      <c r="B14" s="352" t="s">
        <v>241</v>
      </c>
      <c r="C14" s="346"/>
      <c r="D14" s="346"/>
      <c r="E14" s="346"/>
      <c r="F14" s="346"/>
      <c r="G14" s="346"/>
      <c r="H14" s="346"/>
    </row>
    <row r="15" spans="1:8" ht="20.25" customHeight="1">
      <c r="A15" s="346"/>
      <c r="B15" s="518"/>
      <c r="C15" s="519"/>
      <c r="D15" s="519"/>
      <c r="E15" s="519"/>
      <c r="F15" s="519"/>
      <c r="G15" s="520"/>
      <c r="H15" s="346"/>
    </row>
    <row r="16" spans="1:8" ht="20.25" customHeight="1">
      <c r="A16" s="346"/>
      <c r="B16" s="521"/>
      <c r="C16" s="522"/>
      <c r="D16" s="522"/>
      <c r="E16" s="522"/>
      <c r="F16" s="522"/>
      <c r="G16" s="523"/>
      <c r="H16" s="346"/>
    </row>
    <row r="17" spans="1:8" ht="24.75" customHeight="1" thickBot="1">
      <c r="A17" s="346"/>
      <c r="B17" s="524"/>
      <c r="C17" s="525"/>
      <c r="D17" s="525"/>
      <c r="E17" s="525"/>
      <c r="F17" s="525"/>
      <c r="G17" s="526"/>
      <c r="H17" s="346"/>
    </row>
    <row r="18" spans="1:8" ht="12" customHeight="1">
      <c r="A18" s="346"/>
      <c r="B18" s="346"/>
      <c r="C18" s="346"/>
      <c r="D18" s="346"/>
      <c r="E18" s="346"/>
      <c r="F18" s="346"/>
      <c r="G18" s="346"/>
      <c r="H18" s="346"/>
    </row>
    <row r="19" spans="1:8" ht="20.25" customHeight="1" thickBot="1">
      <c r="A19" s="346"/>
      <c r="B19" s="352" t="s">
        <v>96</v>
      </c>
      <c r="C19" s="346"/>
      <c r="D19" s="346"/>
      <c r="E19" s="346"/>
      <c r="F19" s="346"/>
      <c r="G19" s="353" t="str">
        <f>"(単位："&amp;入力用シート!$K$81&amp;"、人）"</f>
        <v>(単位：億円、人）</v>
      </c>
      <c r="H19" s="346"/>
    </row>
    <row r="20" spans="1:8" ht="20.25" customHeight="1" thickBot="1">
      <c r="A20" s="346"/>
      <c r="B20" s="362"/>
      <c r="C20" s="363" t="s">
        <v>100</v>
      </c>
      <c r="D20" s="364" t="s">
        <v>98</v>
      </c>
      <c r="E20" s="504" t="s">
        <v>99</v>
      </c>
      <c r="F20" s="505"/>
      <c r="G20" s="365" t="s">
        <v>109</v>
      </c>
      <c r="H20" s="346"/>
    </row>
    <row r="21" spans="1:8" ht="20.25" customHeight="1">
      <c r="A21" s="346"/>
      <c r="B21" s="366" t="s">
        <v>97</v>
      </c>
      <c r="C21" s="376">
        <f>波及効果フロー図!C13</f>
        <v>10</v>
      </c>
      <c r="D21" s="377">
        <f>波及効果フロー図!C29</f>
        <v>4.7557860052933059</v>
      </c>
      <c r="E21" s="527">
        <f>波及効果フロー図!C40</f>
        <v>2.7033552054285446</v>
      </c>
      <c r="F21" s="528"/>
      <c r="G21" s="378">
        <f>SUM(C21:F21)</f>
        <v>17.45914121072185</v>
      </c>
      <c r="H21" s="346"/>
    </row>
    <row r="22" spans="1:8" ht="20.25" customHeight="1">
      <c r="A22" s="346"/>
      <c r="B22" s="367" t="s">
        <v>112</v>
      </c>
      <c r="C22" s="379">
        <f>波及効果フロー図!O19</f>
        <v>4.9527524807849774</v>
      </c>
      <c r="D22" s="380">
        <f>波及効果フロー図!C35</f>
        <v>2.5947558019781307</v>
      </c>
      <c r="E22" s="529">
        <f>波及効果フロー図!C46</f>
        <v>1.7952595128141684</v>
      </c>
      <c r="F22" s="530"/>
      <c r="G22" s="381">
        <f>SUM(C22:F22)</f>
        <v>9.3427677955772754</v>
      </c>
      <c r="H22" s="346"/>
    </row>
    <row r="23" spans="1:8" ht="20.25" customHeight="1" thickBot="1">
      <c r="A23" s="346"/>
      <c r="B23" s="368" t="s">
        <v>142</v>
      </c>
      <c r="C23" s="382">
        <f>波及効果フロー図!R19</f>
        <v>3.1228404542985051</v>
      </c>
      <c r="D23" s="383">
        <f>波及効果フロー図!E35</f>
        <v>1.4399824094700717</v>
      </c>
      <c r="E23" s="531">
        <f>波及効果フロー図!E46</f>
        <v>0.81098718794667979</v>
      </c>
      <c r="F23" s="532"/>
      <c r="G23" s="384">
        <f>SUM(C23:F23)</f>
        <v>5.3738100517152567</v>
      </c>
      <c r="H23" s="346"/>
    </row>
    <row r="24" spans="1:8" ht="20.25" customHeight="1">
      <c r="A24" s="346"/>
      <c r="B24" s="369" t="s">
        <v>110</v>
      </c>
      <c r="C24" s="385">
        <f>波及効果フロー図!X19</f>
        <v>79.341525010283434</v>
      </c>
      <c r="D24" s="386">
        <f>波及効果フロー図!K35</f>
        <v>31.828879003757457</v>
      </c>
      <c r="E24" s="533">
        <f>波及効果フロー図!K46</f>
        <v>20.349407741899682</v>
      </c>
      <c r="F24" s="534"/>
      <c r="G24" s="387">
        <f>SUM(C24:F24)</f>
        <v>131.51981175594057</v>
      </c>
      <c r="H24" s="346"/>
    </row>
    <row r="25" spans="1:8" ht="20.25" customHeight="1" thickBot="1">
      <c r="A25" s="346"/>
      <c r="B25" s="370" t="s">
        <v>113</v>
      </c>
      <c r="C25" s="388">
        <f>波及効果フロー図!AA19</f>
        <v>62.18013717631078</v>
      </c>
      <c r="D25" s="389">
        <f>波及効果フロー図!M35</f>
        <v>28.211102072165264</v>
      </c>
      <c r="E25" s="535">
        <f>波及効果フロー図!M46</f>
        <v>17.947843794115446</v>
      </c>
      <c r="F25" s="536"/>
      <c r="G25" s="390">
        <f>SUM(C25:F25)</f>
        <v>108.33908304259148</v>
      </c>
      <c r="H25" s="346"/>
    </row>
    <row r="26" spans="1:8" ht="20.25" customHeight="1">
      <c r="A26" s="346"/>
      <c r="B26" s="346"/>
      <c r="C26" s="346"/>
      <c r="D26" s="346"/>
      <c r="E26" s="346"/>
      <c r="F26" s="346"/>
      <c r="G26" s="346"/>
      <c r="H26" s="346"/>
    </row>
    <row r="27" spans="1:8" ht="20.25" customHeight="1">
      <c r="A27" s="346"/>
      <c r="B27" s="346"/>
      <c r="C27" s="346"/>
      <c r="D27" s="346"/>
      <c r="E27" s="346"/>
      <c r="F27" s="346"/>
      <c r="G27" s="346"/>
      <c r="H27" s="346"/>
    </row>
    <row r="28" spans="1:8" ht="20.25" customHeight="1">
      <c r="A28" s="346"/>
      <c r="B28" s="346"/>
      <c r="C28" s="346"/>
      <c r="D28" s="346"/>
      <c r="E28" s="346"/>
      <c r="F28" s="346"/>
      <c r="G28" s="371" t="str">
        <f>"(単位："&amp;入力用シート!$K$81&amp;"）"</f>
        <v>(単位：億円）</v>
      </c>
      <c r="H28" s="346"/>
    </row>
    <row r="29" spans="1:8" ht="20.25" customHeight="1">
      <c r="A29" s="346"/>
      <c r="B29" s="346"/>
      <c r="C29" s="346"/>
      <c r="D29" s="346"/>
      <c r="E29" s="346"/>
      <c r="F29" s="346"/>
      <c r="G29" s="346"/>
      <c r="H29" s="346"/>
    </row>
    <row r="30" spans="1:8" ht="20.25" customHeight="1">
      <c r="A30" s="346"/>
      <c r="B30" s="346"/>
      <c r="C30" s="346"/>
      <c r="D30" s="346"/>
      <c r="E30" s="346"/>
      <c r="F30" s="346"/>
      <c r="G30" s="346"/>
      <c r="H30" s="346"/>
    </row>
    <row r="31" spans="1:8" ht="20.25" customHeight="1">
      <c r="A31" s="346"/>
      <c r="B31" s="346"/>
      <c r="C31" s="346"/>
      <c r="D31" s="346"/>
      <c r="E31" s="346"/>
      <c r="F31" s="346"/>
      <c r="G31" s="346"/>
      <c r="H31" s="346"/>
    </row>
    <row r="32" spans="1:8" ht="20.25" customHeight="1">
      <c r="A32" s="346"/>
      <c r="B32" s="346"/>
      <c r="C32" s="346"/>
      <c r="D32" s="346"/>
      <c r="E32" s="346"/>
      <c r="F32" s="346"/>
      <c r="G32" s="346"/>
      <c r="H32" s="346"/>
    </row>
    <row r="33" spans="1:8" ht="20.25" customHeight="1">
      <c r="A33" s="346"/>
      <c r="B33" s="346"/>
      <c r="C33" s="346"/>
      <c r="D33" s="346"/>
      <c r="E33" s="346"/>
      <c r="F33" s="346"/>
      <c r="G33" s="346"/>
      <c r="H33" s="346"/>
    </row>
    <row r="34" spans="1:8" ht="20.25" customHeight="1">
      <c r="A34" s="346"/>
      <c r="B34" s="346"/>
      <c r="C34" s="346"/>
      <c r="D34" s="346"/>
      <c r="E34" s="346"/>
      <c r="F34" s="346"/>
      <c r="G34" s="346"/>
      <c r="H34" s="346"/>
    </row>
    <row r="35" spans="1:8" ht="20.25" customHeight="1">
      <c r="A35" s="346"/>
      <c r="B35" s="346"/>
      <c r="C35" s="346"/>
      <c r="D35" s="346"/>
      <c r="E35" s="346"/>
      <c r="F35" s="346"/>
      <c r="G35" s="346"/>
      <c r="H35" s="346"/>
    </row>
    <row r="36" spans="1:8" ht="20.25" customHeight="1">
      <c r="A36" s="346"/>
      <c r="B36" s="346"/>
      <c r="C36" s="346"/>
      <c r="D36" s="346"/>
      <c r="E36" s="346"/>
      <c r="F36" s="346"/>
      <c r="G36" s="372" t="str">
        <f>"(単位：人）"</f>
        <v>(単位：人）</v>
      </c>
      <c r="H36" s="346"/>
    </row>
    <row r="37" spans="1:8" ht="20.25" customHeight="1">
      <c r="A37" s="346"/>
      <c r="B37" s="346"/>
      <c r="C37" s="346"/>
      <c r="D37" s="346"/>
      <c r="E37" s="346"/>
      <c r="F37" s="346"/>
      <c r="G37" s="346"/>
      <c r="H37" s="346"/>
    </row>
    <row r="38" spans="1:8" ht="20.25" customHeight="1">
      <c r="A38" s="346"/>
      <c r="B38" s="346"/>
      <c r="C38" s="346"/>
      <c r="D38" s="346"/>
      <c r="E38" s="346"/>
      <c r="F38" s="346"/>
      <c r="G38" s="346"/>
      <c r="H38" s="346"/>
    </row>
    <row r="39" spans="1:8" ht="20.25" customHeight="1">
      <c r="A39" s="346"/>
      <c r="B39" s="346"/>
      <c r="C39" s="346"/>
      <c r="D39" s="346"/>
      <c r="E39" s="346"/>
      <c r="F39" s="346"/>
      <c r="G39" s="346"/>
      <c r="H39" s="346"/>
    </row>
    <row r="40" spans="1:8" ht="20.25" customHeight="1">
      <c r="A40" s="346"/>
      <c r="B40" s="346"/>
      <c r="C40" s="346"/>
      <c r="D40" s="346"/>
      <c r="E40" s="346"/>
      <c r="F40" s="346"/>
      <c r="G40" s="346"/>
      <c r="H40" s="346"/>
    </row>
    <row r="41" spans="1:8" ht="20.25" customHeight="1">
      <c r="A41" s="346"/>
      <c r="B41" s="346"/>
      <c r="C41" s="346"/>
      <c r="D41" s="346"/>
      <c r="E41" s="346"/>
      <c r="F41" s="346"/>
      <c r="G41" s="346"/>
      <c r="H41" s="346"/>
    </row>
    <row r="42" spans="1:8" ht="20.25" customHeight="1">
      <c r="A42" s="346"/>
      <c r="B42" s="346"/>
      <c r="C42" s="346"/>
      <c r="D42" s="346"/>
      <c r="E42" s="346"/>
      <c r="F42" s="346"/>
      <c r="G42" s="346"/>
      <c r="H42" s="346"/>
    </row>
  </sheetData>
  <mergeCells count="11">
    <mergeCell ref="E21:F21"/>
    <mergeCell ref="E22:F22"/>
    <mergeCell ref="E23:F23"/>
    <mergeCell ref="E24:F24"/>
    <mergeCell ref="E25:F25"/>
    <mergeCell ref="E20:F20"/>
    <mergeCell ref="B5:G6"/>
    <mergeCell ref="B9:C9"/>
    <mergeCell ref="B10:C10"/>
    <mergeCell ref="B11:C11"/>
    <mergeCell ref="B15:G17"/>
  </mergeCells>
  <phoneticPr fontId="2"/>
  <pageMargins left="0.78700000000000003" right="0.78700000000000003" top="0.98399999999999999" bottom="0.98399999999999999" header="0.51200000000000001" footer="0.51200000000000001"/>
  <pageSetup paperSize="9" scale="92" fitToHeight="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D28A2-F363-4CA6-AE99-2B5E70D43760}">
  <sheetPr codeName="Sheet3">
    <tabColor rgb="FFFFFF00"/>
  </sheetPr>
  <dimension ref="A1:AG48"/>
  <sheetViews>
    <sheetView showGridLines="0" zoomScaleNormal="100" zoomScaleSheetLayoutView="100" workbookViewId="0"/>
  </sheetViews>
  <sheetFormatPr defaultColWidth="2.625" defaultRowHeight="15.75" customHeight="1"/>
  <cols>
    <col min="1" max="1" width="1.625" style="23" customWidth="1"/>
    <col min="2" max="2" width="2.625" style="23"/>
    <col min="3" max="9" width="2.625" style="23" customWidth="1"/>
    <col min="10" max="10" width="2.625" style="23"/>
    <col min="11" max="21" width="2.625" style="23" customWidth="1"/>
    <col min="22" max="23" width="2.625" style="23"/>
    <col min="24" max="32" width="2.625" style="23" customWidth="1"/>
    <col min="33" max="16384" width="2.625" style="23"/>
  </cols>
  <sheetData>
    <row r="1" spans="1:33" ht="15" customHeight="1"/>
    <row r="2" spans="1:33" ht="20.25" customHeight="1">
      <c r="B2" s="537" t="s">
        <v>107</v>
      </c>
      <c r="C2" s="538"/>
      <c r="D2" s="538"/>
      <c r="E2" s="538"/>
      <c r="F2" s="538"/>
      <c r="G2" s="538"/>
      <c r="H2" s="538"/>
      <c r="I2" s="538"/>
      <c r="J2" s="538"/>
      <c r="K2" s="538"/>
      <c r="L2" s="539"/>
    </row>
    <row r="3" spans="1:33" ht="16.5" customHeight="1">
      <c r="B3" s="24"/>
      <c r="C3" s="24"/>
      <c r="D3" s="24"/>
      <c r="E3" s="24"/>
      <c r="F3" s="24"/>
      <c r="G3" s="24"/>
      <c r="H3" s="24"/>
      <c r="I3" s="24"/>
      <c r="J3" s="24"/>
      <c r="K3" s="24"/>
      <c r="M3" s="24"/>
      <c r="N3" s="24"/>
      <c r="AG3" s="345" t="str">
        <f>"(単位："&amp;入力用シート!$K$81&amp;"、人）"</f>
        <v>(単位：億円、人）</v>
      </c>
    </row>
    <row r="4" spans="1:33" ht="16.5" customHeight="1">
      <c r="A4" s="337" t="s">
        <v>116</v>
      </c>
      <c r="B4" s="33"/>
      <c r="C4" s="33"/>
      <c r="D4" s="33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34"/>
    </row>
    <row r="5" spans="1:33" ht="16.5" customHeight="1">
      <c r="A5" s="25"/>
      <c r="B5" s="540" t="s">
        <v>66</v>
      </c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  <c r="Z5" s="541"/>
      <c r="AA5" s="541"/>
      <c r="AB5" s="541"/>
      <c r="AC5" s="541"/>
      <c r="AD5" s="541"/>
      <c r="AE5" s="542"/>
      <c r="AF5" s="34"/>
      <c r="AG5" s="34"/>
    </row>
    <row r="6" spans="1:33" ht="16.5" customHeight="1">
      <c r="A6" s="25"/>
      <c r="B6" s="547">
        <f>入力用シート!J81</f>
        <v>10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8"/>
      <c r="N6" s="548"/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48"/>
      <c r="Z6" s="548"/>
      <c r="AA6" s="548"/>
      <c r="AB6" s="548"/>
      <c r="AC6" s="548"/>
      <c r="AD6" s="548"/>
      <c r="AE6" s="549"/>
      <c r="AF6" s="34"/>
      <c r="AG6" s="34"/>
    </row>
    <row r="7" spans="1:33" ht="16.5" customHeight="1">
      <c r="A7" s="25"/>
      <c r="B7" s="25"/>
      <c r="C7" s="26"/>
      <c r="D7" s="26"/>
      <c r="E7" s="26"/>
      <c r="F7" s="26"/>
      <c r="G7" s="26"/>
      <c r="H7" s="26"/>
      <c r="I7" s="26"/>
      <c r="J7" s="26"/>
      <c r="K7" s="26"/>
      <c r="L7" s="25"/>
      <c r="M7" s="26"/>
      <c r="N7" s="26"/>
      <c r="O7" s="26"/>
      <c r="P7" s="26"/>
      <c r="Q7" s="26"/>
      <c r="R7" s="26"/>
      <c r="S7" s="26"/>
      <c r="T7" s="26"/>
      <c r="U7" s="26"/>
      <c r="V7" s="25"/>
      <c r="W7" s="26"/>
      <c r="X7" s="26"/>
      <c r="Y7" s="26"/>
      <c r="Z7" s="26"/>
      <c r="AA7" s="26"/>
      <c r="AB7" s="26"/>
      <c r="AC7" s="26"/>
      <c r="AD7" s="26"/>
      <c r="AE7" s="26"/>
      <c r="AF7" s="25"/>
      <c r="AG7" s="34"/>
    </row>
    <row r="8" spans="1:33" ht="16.5" customHeight="1">
      <c r="A8" s="24"/>
      <c r="B8" s="24"/>
      <c r="C8" s="24"/>
      <c r="D8" s="24"/>
      <c r="E8" s="27"/>
      <c r="F8" s="24"/>
      <c r="G8" s="24"/>
      <c r="H8" s="24"/>
      <c r="I8" s="24"/>
      <c r="J8" s="24"/>
      <c r="K8" s="24"/>
      <c r="L8" s="24"/>
      <c r="M8" s="24"/>
    </row>
    <row r="9" spans="1:33" ht="16.5" customHeight="1">
      <c r="A9" s="24"/>
      <c r="B9" s="24"/>
      <c r="C9" s="24"/>
      <c r="D9" s="338" t="s">
        <v>337</v>
      </c>
      <c r="E9" s="24"/>
      <c r="F9" s="24"/>
      <c r="G9" s="24"/>
      <c r="H9" s="24"/>
      <c r="I9" s="24"/>
      <c r="M9" s="339" t="s">
        <v>338</v>
      </c>
      <c r="AC9" s="339" t="s">
        <v>339</v>
      </c>
    </row>
    <row r="10" spans="1:33" ht="16.5" customHeight="1">
      <c r="B10" s="24"/>
      <c r="C10" s="28"/>
      <c r="D10" s="24"/>
      <c r="E10" s="24"/>
      <c r="F10" s="24"/>
      <c r="G10" s="24"/>
      <c r="H10" s="24"/>
      <c r="I10" s="24"/>
      <c r="J10" s="24"/>
      <c r="K10" s="24"/>
      <c r="L10" s="24"/>
      <c r="M10" s="24"/>
      <c r="P10" s="24"/>
    </row>
    <row r="11" spans="1:33" ht="16.5" customHeight="1">
      <c r="B11" s="543" t="s">
        <v>100</v>
      </c>
      <c r="C11" s="543"/>
      <c r="D11" s="54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</row>
    <row r="12" spans="1:33" ht="16.5" customHeight="1">
      <c r="B12" s="63"/>
      <c r="C12" s="544" t="s">
        <v>117</v>
      </c>
      <c r="D12" s="545"/>
      <c r="E12" s="545"/>
      <c r="F12" s="545"/>
      <c r="G12" s="545"/>
      <c r="H12" s="545"/>
      <c r="I12" s="545"/>
      <c r="J12" s="545"/>
      <c r="K12" s="545"/>
      <c r="L12" s="545"/>
      <c r="M12" s="545"/>
      <c r="N12" s="545"/>
      <c r="O12" s="545"/>
      <c r="P12" s="545"/>
      <c r="Q12" s="545"/>
      <c r="R12" s="545"/>
      <c r="S12" s="545"/>
      <c r="T12" s="545"/>
      <c r="U12" s="545"/>
      <c r="V12" s="545"/>
      <c r="W12" s="545"/>
      <c r="X12" s="545"/>
      <c r="Y12" s="545"/>
      <c r="Z12" s="545"/>
      <c r="AA12" s="545"/>
      <c r="AB12" s="545"/>
      <c r="AC12" s="545"/>
      <c r="AD12" s="545"/>
      <c r="AE12" s="545"/>
      <c r="AF12" s="546"/>
      <c r="AG12" s="64"/>
    </row>
    <row r="13" spans="1:33" ht="16.5" customHeight="1">
      <c r="B13" s="63"/>
      <c r="C13" s="547">
        <f>計算過程!E46</f>
        <v>10</v>
      </c>
      <c r="D13" s="548"/>
      <c r="E13" s="548"/>
      <c r="F13" s="548"/>
      <c r="G13" s="548"/>
      <c r="H13" s="548"/>
      <c r="I13" s="548"/>
      <c r="J13" s="548"/>
      <c r="K13" s="548"/>
      <c r="L13" s="548"/>
      <c r="M13" s="548"/>
      <c r="N13" s="548"/>
      <c r="O13" s="548"/>
      <c r="P13" s="548"/>
      <c r="Q13" s="548"/>
      <c r="R13" s="548"/>
      <c r="S13" s="548"/>
      <c r="T13" s="548"/>
      <c r="U13" s="548"/>
      <c r="V13" s="548"/>
      <c r="W13" s="548"/>
      <c r="X13" s="548"/>
      <c r="Y13" s="548"/>
      <c r="Z13" s="548"/>
      <c r="AA13" s="548"/>
      <c r="AB13" s="548"/>
      <c r="AC13" s="548"/>
      <c r="AD13" s="548"/>
      <c r="AE13" s="548"/>
      <c r="AF13" s="549"/>
      <c r="AG13" s="64"/>
    </row>
    <row r="14" spans="1:33" ht="16.5" customHeight="1"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4"/>
      <c r="P14" s="64"/>
      <c r="Q14" s="64"/>
      <c r="R14" s="64"/>
      <c r="S14" s="64"/>
      <c r="T14" s="340" t="s">
        <v>118</v>
      </c>
      <c r="U14" s="64"/>
      <c r="V14" s="64"/>
      <c r="W14" s="64"/>
      <c r="X14" s="64"/>
      <c r="Y14" s="64"/>
      <c r="Z14" s="64"/>
      <c r="AA14" s="340" t="s">
        <v>136</v>
      </c>
      <c r="AB14" s="64"/>
      <c r="AC14" s="64"/>
      <c r="AD14" s="64"/>
      <c r="AE14" s="64"/>
      <c r="AF14" s="64"/>
      <c r="AG14" s="64"/>
    </row>
    <row r="15" spans="1:33" ht="16.5" customHeight="1">
      <c r="B15" s="63"/>
      <c r="C15" s="63"/>
      <c r="D15" s="65"/>
      <c r="E15" s="63"/>
      <c r="F15" s="63"/>
      <c r="G15" s="63"/>
      <c r="H15" s="63"/>
      <c r="I15" s="63"/>
      <c r="J15" s="340" t="s">
        <v>340</v>
      </c>
      <c r="K15" s="63"/>
      <c r="L15" s="63"/>
      <c r="M15" s="63"/>
      <c r="N15" s="63"/>
      <c r="O15" s="64"/>
      <c r="P15" s="64"/>
      <c r="Q15" s="64"/>
      <c r="R15" s="63"/>
      <c r="S15" s="64"/>
      <c r="T15" s="340" t="s">
        <v>119</v>
      </c>
      <c r="U15" s="64"/>
      <c r="V15" s="64"/>
      <c r="W15" s="63"/>
      <c r="X15" s="63"/>
      <c r="Y15" s="64"/>
      <c r="Z15" s="64"/>
      <c r="AA15" s="340" t="s">
        <v>137</v>
      </c>
      <c r="AB15" s="64"/>
      <c r="AC15" s="64"/>
      <c r="AD15" s="64"/>
      <c r="AE15" s="64"/>
      <c r="AF15" s="64"/>
      <c r="AG15" s="64"/>
    </row>
    <row r="16" spans="1:33" ht="16.5" customHeight="1"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</row>
    <row r="17" spans="2:33" ht="13.5" customHeight="1">
      <c r="B17" s="63"/>
      <c r="C17" s="550" t="s">
        <v>120</v>
      </c>
      <c r="D17" s="551"/>
      <c r="E17" s="551"/>
      <c r="F17" s="551"/>
      <c r="G17" s="551"/>
      <c r="H17" s="551"/>
      <c r="I17" s="551"/>
      <c r="J17" s="551"/>
      <c r="K17" s="551"/>
      <c r="L17" s="551"/>
      <c r="M17" s="551"/>
      <c r="N17" s="552"/>
      <c r="O17" s="556" t="s">
        <v>121</v>
      </c>
      <c r="P17" s="557"/>
      <c r="Q17" s="557"/>
      <c r="R17" s="557"/>
      <c r="S17" s="557"/>
      <c r="T17" s="557"/>
      <c r="U17" s="557"/>
      <c r="V17" s="558"/>
      <c r="W17" s="66"/>
      <c r="X17" s="559" t="s">
        <v>139</v>
      </c>
      <c r="Y17" s="560"/>
      <c r="Z17" s="560"/>
      <c r="AA17" s="560"/>
      <c r="AB17" s="560"/>
      <c r="AC17" s="560"/>
      <c r="AD17" s="560"/>
      <c r="AE17" s="560"/>
      <c r="AF17" s="561"/>
      <c r="AG17" s="63"/>
    </row>
    <row r="18" spans="2:33" ht="12" customHeight="1">
      <c r="B18" s="63"/>
      <c r="C18" s="553"/>
      <c r="D18" s="554"/>
      <c r="E18" s="554"/>
      <c r="F18" s="554"/>
      <c r="G18" s="554"/>
      <c r="H18" s="554"/>
      <c r="I18" s="554"/>
      <c r="J18" s="554"/>
      <c r="K18" s="554"/>
      <c r="L18" s="554"/>
      <c r="M18" s="554"/>
      <c r="N18" s="555"/>
      <c r="O18" s="31"/>
      <c r="P18" s="32"/>
      <c r="Q18" s="562" t="s">
        <v>122</v>
      </c>
      <c r="R18" s="563"/>
      <c r="S18" s="563"/>
      <c r="T18" s="563"/>
      <c r="U18" s="563"/>
      <c r="V18" s="564"/>
      <c r="W18" s="67"/>
      <c r="X18" s="565"/>
      <c r="Y18" s="566"/>
      <c r="Z18" s="567"/>
      <c r="AA18" s="568" t="s">
        <v>113</v>
      </c>
      <c r="AB18" s="568"/>
      <c r="AC18" s="568"/>
      <c r="AD18" s="568"/>
      <c r="AE18" s="568"/>
      <c r="AF18" s="569"/>
      <c r="AG18" s="63"/>
    </row>
    <row r="19" spans="2:33" ht="16.5" customHeight="1">
      <c r="B19" s="63"/>
      <c r="C19" s="547">
        <f>計算過程!K46</f>
        <v>5.0472475192150235</v>
      </c>
      <c r="D19" s="548"/>
      <c r="E19" s="548"/>
      <c r="F19" s="548"/>
      <c r="G19" s="548"/>
      <c r="H19" s="548"/>
      <c r="I19" s="548"/>
      <c r="J19" s="548"/>
      <c r="K19" s="548"/>
      <c r="L19" s="548"/>
      <c r="M19" s="548"/>
      <c r="N19" s="575"/>
      <c r="O19" s="576">
        <f>計算過程!F46</f>
        <v>4.9527524807849774</v>
      </c>
      <c r="P19" s="577"/>
      <c r="Q19" s="37"/>
      <c r="R19" s="578">
        <f>計算過程!G46</f>
        <v>3.1228404542985051</v>
      </c>
      <c r="S19" s="578"/>
      <c r="T19" s="578"/>
      <c r="U19" s="578"/>
      <c r="V19" s="38"/>
      <c r="W19" s="68"/>
      <c r="X19" s="579">
        <f>計算過程!H46</f>
        <v>79.341525010283434</v>
      </c>
      <c r="Y19" s="580"/>
      <c r="Z19" s="581"/>
      <c r="AA19" s="582">
        <f>計算過程!I46</f>
        <v>62.18013717631078</v>
      </c>
      <c r="AB19" s="580"/>
      <c r="AC19" s="580"/>
      <c r="AD19" s="580"/>
      <c r="AE19" s="580"/>
      <c r="AF19" s="583"/>
      <c r="AG19" s="63"/>
    </row>
    <row r="20" spans="2:33" ht="16.5" customHeight="1"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4"/>
      <c r="P20" s="64"/>
      <c r="Q20" s="64"/>
      <c r="R20" s="64"/>
      <c r="S20" s="64"/>
      <c r="T20" s="64"/>
      <c r="U20" s="64"/>
      <c r="V20" s="64"/>
      <c r="W20" s="64"/>
      <c r="X20" s="69"/>
      <c r="Y20" s="64"/>
      <c r="Z20" s="64"/>
      <c r="AA20" s="64"/>
      <c r="AB20" s="64"/>
      <c r="AC20" s="64"/>
      <c r="AD20" s="64"/>
      <c r="AE20" s="64"/>
      <c r="AF20" s="64"/>
      <c r="AG20" s="64"/>
    </row>
    <row r="21" spans="2:33" ht="16.5" customHeight="1">
      <c r="B21" s="24"/>
      <c r="C21" s="24"/>
      <c r="D21" s="24"/>
      <c r="E21" s="24"/>
      <c r="F21" s="24"/>
      <c r="G21" s="24"/>
      <c r="H21" s="24"/>
      <c r="I21" s="24"/>
      <c r="J21" s="338" t="s">
        <v>123</v>
      </c>
      <c r="K21" s="24"/>
      <c r="L21" s="24"/>
      <c r="M21" s="24"/>
      <c r="N21" s="24"/>
    </row>
    <row r="22" spans="2:33" ht="16.5" customHeight="1"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</row>
    <row r="23" spans="2:33" ht="16.5" customHeight="1">
      <c r="B23" s="24"/>
      <c r="C23" s="550" t="s">
        <v>132</v>
      </c>
      <c r="D23" s="551"/>
      <c r="E23" s="551"/>
      <c r="F23" s="551"/>
      <c r="G23" s="551"/>
      <c r="H23" s="551"/>
      <c r="I23" s="551"/>
      <c r="J23" s="551"/>
      <c r="K23" s="551"/>
      <c r="L23" s="551"/>
      <c r="M23" s="551"/>
      <c r="N23" s="551"/>
      <c r="O23" s="551"/>
      <c r="P23" s="552"/>
      <c r="Q23" s="570" t="s">
        <v>115</v>
      </c>
      <c r="R23" s="571"/>
      <c r="S23" s="24"/>
      <c r="T23" s="24"/>
      <c r="U23" s="24"/>
      <c r="V23" s="550" t="s">
        <v>133</v>
      </c>
      <c r="W23" s="551"/>
      <c r="X23" s="551"/>
      <c r="Y23" s="551"/>
      <c r="Z23" s="551"/>
      <c r="AA23" s="551"/>
      <c r="AB23" s="551"/>
      <c r="AC23" s="551"/>
      <c r="AD23" s="551"/>
      <c r="AE23" s="551"/>
      <c r="AF23" s="551"/>
      <c r="AG23" s="574"/>
    </row>
    <row r="24" spans="2:33" ht="16.5" customHeight="1">
      <c r="B24" s="24"/>
      <c r="C24" s="547">
        <f>計算過程!L46</f>
        <v>3.3773093545998578</v>
      </c>
      <c r="D24" s="548"/>
      <c r="E24" s="548"/>
      <c r="F24" s="548"/>
      <c r="G24" s="548"/>
      <c r="H24" s="548"/>
      <c r="I24" s="548"/>
      <c r="J24" s="548"/>
      <c r="K24" s="548"/>
      <c r="L24" s="548"/>
      <c r="M24" s="548"/>
      <c r="N24" s="548"/>
      <c r="O24" s="548"/>
      <c r="P24" s="575"/>
      <c r="Q24" s="572"/>
      <c r="R24" s="573"/>
      <c r="S24" s="24"/>
      <c r="T24" s="24"/>
      <c r="U24" s="24"/>
      <c r="V24" s="547">
        <f>計算過程!U46</f>
        <v>4.5628228637685773</v>
      </c>
      <c r="W24" s="548"/>
      <c r="X24" s="548"/>
      <c r="Y24" s="548"/>
      <c r="Z24" s="548"/>
      <c r="AA24" s="548"/>
      <c r="AB24" s="548"/>
      <c r="AC24" s="548"/>
      <c r="AD24" s="548"/>
      <c r="AE24" s="548"/>
      <c r="AF24" s="548"/>
      <c r="AG24" s="549"/>
    </row>
    <row r="25" spans="2:33" ht="16.5" customHeight="1">
      <c r="B25" s="24"/>
      <c r="C25" s="24"/>
      <c r="D25" s="24"/>
      <c r="E25" s="24"/>
      <c r="F25" s="24"/>
      <c r="G25" s="24"/>
      <c r="H25" s="24"/>
      <c r="I25" s="24"/>
      <c r="J25" s="338" t="s">
        <v>125</v>
      </c>
      <c r="K25" s="24"/>
      <c r="L25" s="24"/>
      <c r="M25" s="24"/>
      <c r="N25" s="24"/>
    </row>
    <row r="26" spans="2:33" ht="16.5" customHeight="1">
      <c r="C26" s="28"/>
      <c r="D26" s="28"/>
      <c r="E26" s="24"/>
      <c r="F26" s="24"/>
      <c r="G26" s="24"/>
      <c r="H26" s="24"/>
      <c r="I26" s="24"/>
      <c r="K26" s="24"/>
      <c r="L26" s="24"/>
      <c r="M26" s="24"/>
      <c r="N26" s="24"/>
      <c r="AB26" s="338" t="s">
        <v>124</v>
      </c>
    </row>
    <row r="27" spans="2:33" ht="16.5" customHeight="1">
      <c r="B27" s="341" t="s">
        <v>129</v>
      </c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2"/>
      <c r="Q27" s="72"/>
      <c r="R27" s="72"/>
      <c r="S27" s="72"/>
    </row>
    <row r="28" spans="2:33" ht="16.5" customHeight="1">
      <c r="B28" s="71"/>
      <c r="C28" s="544" t="s">
        <v>126</v>
      </c>
      <c r="D28" s="586"/>
      <c r="E28" s="586"/>
      <c r="F28" s="586"/>
      <c r="G28" s="586"/>
      <c r="H28" s="586"/>
      <c r="I28" s="586"/>
      <c r="J28" s="586"/>
      <c r="K28" s="586"/>
      <c r="L28" s="586"/>
      <c r="M28" s="586"/>
      <c r="N28" s="586"/>
      <c r="O28" s="586"/>
      <c r="P28" s="586"/>
      <c r="Q28" s="586"/>
      <c r="R28" s="587"/>
      <c r="S28" s="71"/>
      <c r="T28" s="24"/>
      <c r="U28" s="24"/>
      <c r="V28" s="24"/>
      <c r="W28" s="544" t="s">
        <v>101</v>
      </c>
      <c r="X28" s="586"/>
      <c r="Y28" s="586"/>
      <c r="Z28" s="586"/>
      <c r="AA28" s="586"/>
      <c r="AB28" s="586"/>
      <c r="AC28" s="586"/>
      <c r="AD28" s="586"/>
      <c r="AE28" s="586"/>
      <c r="AF28" s="586"/>
      <c r="AG28" s="587"/>
    </row>
    <row r="29" spans="2:33" ht="16.5" customHeight="1">
      <c r="B29" s="71"/>
      <c r="C29" s="547">
        <f>計算過程!M46</f>
        <v>4.7557860052933059</v>
      </c>
      <c r="D29" s="548"/>
      <c r="E29" s="548"/>
      <c r="F29" s="548"/>
      <c r="G29" s="548"/>
      <c r="H29" s="548"/>
      <c r="I29" s="548"/>
      <c r="J29" s="548"/>
      <c r="K29" s="548"/>
      <c r="L29" s="548"/>
      <c r="M29" s="548"/>
      <c r="N29" s="548"/>
      <c r="O29" s="548"/>
      <c r="P29" s="548"/>
      <c r="Q29" s="548"/>
      <c r="R29" s="549"/>
      <c r="S29" s="71"/>
      <c r="T29" s="24"/>
      <c r="U29" s="24"/>
      <c r="V29" s="24"/>
      <c r="W29" s="547">
        <f>計算過程!W46</f>
        <v>3.0385796180245466</v>
      </c>
      <c r="X29" s="548"/>
      <c r="Y29" s="548"/>
      <c r="Z29" s="548"/>
      <c r="AA29" s="548"/>
      <c r="AB29" s="548"/>
      <c r="AC29" s="548"/>
      <c r="AD29" s="548"/>
      <c r="AE29" s="548"/>
      <c r="AF29" s="548"/>
      <c r="AG29" s="549"/>
    </row>
    <row r="30" spans="2:33" ht="16.5" customHeight="1">
      <c r="B30" s="71"/>
      <c r="C30" s="71"/>
      <c r="D30" s="71"/>
      <c r="E30" s="342" t="s">
        <v>118</v>
      </c>
      <c r="F30" s="71"/>
      <c r="G30" s="71"/>
      <c r="H30" s="71"/>
      <c r="I30" s="71"/>
      <c r="J30" s="71"/>
      <c r="K30" s="71"/>
      <c r="L30" s="71"/>
      <c r="M30" s="342" t="s">
        <v>136</v>
      </c>
      <c r="N30" s="71"/>
      <c r="O30" s="71"/>
      <c r="P30" s="71"/>
      <c r="Q30" s="72"/>
      <c r="R30" s="72"/>
      <c r="S30" s="72"/>
    </row>
    <row r="31" spans="2:33" ht="16.5" customHeight="1">
      <c r="B31" s="71"/>
      <c r="C31" s="71"/>
      <c r="D31" s="71"/>
      <c r="E31" s="342" t="s">
        <v>119</v>
      </c>
      <c r="F31" s="71"/>
      <c r="G31" s="71"/>
      <c r="H31" s="71"/>
      <c r="I31" s="71"/>
      <c r="J31" s="71"/>
      <c r="K31" s="71"/>
      <c r="L31" s="71"/>
      <c r="M31" s="342" t="s">
        <v>137</v>
      </c>
      <c r="N31" s="71"/>
      <c r="O31" s="71"/>
      <c r="P31" s="71"/>
      <c r="Q31" s="72"/>
      <c r="R31" s="72"/>
      <c r="S31" s="72"/>
      <c r="AB31" s="338" t="s">
        <v>130</v>
      </c>
    </row>
    <row r="32" spans="2:33" ht="16.5" customHeight="1"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2"/>
      <c r="R32" s="72"/>
      <c r="S32" s="72"/>
    </row>
    <row r="33" spans="2:33" ht="16.5" customHeight="1">
      <c r="B33" s="71"/>
      <c r="C33" s="588" t="s">
        <v>102</v>
      </c>
      <c r="D33" s="589"/>
      <c r="E33" s="589"/>
      <c r="F33" s="589"/>
      <c r="G33" s="589"/>
      <c r="H33" s="589"/>
      <c r="I33" s="590"/>
      <c r="J33" s="73"/>
      <c r="K33" s="591" t="s">
        <v>138</v>
      </c>
      <c r="L33" s="592"/>
      <c r="M33" s="592"/>
      <c r="N33" s="592"/>
      <c r="O33" s="592"/>
      <c r="P33" s="592"/>
      <c r="Q33" s="593"/>
      <c r="R33" s="71"/>
      <c r="S33" s="71"/>
      <c r="T33" s="24"/>
      <c r="W33" s="550" t="s">
        <v>134</v>
      </c>
      <c r="X33" s="551"/>
      <c r="Y33" s="551"/>
      <c r="Z33" s="551"/>
      <c r="AA33" s="551"/>
      <c r="AB33" s="551"/>
      <c r="AC33" s="551"/>
      <c r="AD33" s="551"/>
      <c r="AE33" s="551"/>
      <c r="AF33" s="551"/>
      <c r="AG33" s="574"/>
    </row>
    <row r="34" spans="2:33" ht="16.5" customHeight="1">
      <c r="B34" s="71"/>
      <c r="C34" s="29"/>
      <c r="D34" s="30"/>
      <c r="E34" s="594" t="s">
        <v>103</v>
      </c>
      <c r="F34" s="595"/>
      <c r="G34" s="595"/>
      <c r="H34" s="595"/>
      <c r="I34" s="596"/>
      <c r="J34" s="74"/>
      <c r="K34" s="39"/>
      <c r="L34" s="40"/>
      <c r="M34" s="597" t="s">
        <v>113</v>
      </c>
      <c r="N34" s="598"/>
      <c r="O34" s="598"/>
      <c r="P34" s="598"/>
      <c r="Q34" s="599"/>
      <c r="R34" s="71"/>
      <c r="S34" s="71"/>
      <c r="T34" s="24"/>
      <c r="W34" s="553"/>
      <c r="X34" s="554"/>
      <c r="Y34" s="554"/>
      <c r="Z34" s="554"/>
      <c r="AA34" s="554"/>
      <c r="AB34" s="554"/>
      <c r="AC34" s="554"/>
      <c r="AD34" s="554"/>
      <c r="AE34" s="554"/>
      <c r="AF34" s="554"/>
      <c r="AG34" s="602"/>
    </row>
    <row r="35" spans="2:33" ht="16.5" customHeight="1">
      <c r="B35" s="71"/>
      <c r="C35" s="547">
        <f>計算過程!N46</f>
        <v>2.5947558019781307</v>
      </c>
      <c r="D35" s="575"/>
      <c r="E35" s="576">
        <f>計算過程!O46</f>
        <v>1.4399824094700717</v>
      </c>
      <c r="F35" s="578"/>
      <c r="G35" s="578"/>
      <c r="H35" s="578"/>
      <c r="I35" s="585"/>
      <c r="J35" s="75"/>
      <c r="K35" s="579">
        <f>計算過程!P46</f>
        <v>31.828879003757457</v>
      </c>
      <c r="L35" s="581"/>
      <c r="M35" s="582">
        <f>計算過程!Q46</f>
        <v>28.211102072165264</v>
      </c>
      <c r="N35" s="580"/>
      <c r="O35" s="580"/>
      <c r="P35" s="580"/>
      <c r="Q35" s="583"/>
      <c r="R35" s="71"/>
      <c r="S35" s="71"/>
      <c r="T35" s="24"/>
      <c r="W35" s="547">
        <f>計算過程!X46</f>
        <v>3.0385796180245466</v>
      </c>
      <c r="X35" s="548"/>
      <c r="Y35" s="548"/>
      <c r="Z35" s="548"/>
      <c r="AA35" s="548"/>
      <c r="AB35" s="548"/>
      <c r="AC35" s="548"/>
      <c r="AD35" s="548"/>
      <c r="AE35" s="548"/>
      <c r="AF35" s="548"/>
      <c r="AG35" s="549"/>
    </row>
    <row r="36" spans="2:33" ht="16.5" customHeight="1">
      <c r="B36" s="72"/>
      <c r="C36" s="70"/>
      <c r="D36" s="71"/>
      <c r="E36" s="71"/>
      <c r="F36" s="71"/>
      <c r="G36" s="71"/>
      <c r="H36" s="71"/>
      <c r="I36" s="71"/>
      <c r="J36" s="71"/>
      <c r="K36" s="72"/>
      <c r="L36" s="72"/>
      <c r="M36" s="72"/>
      <c r="N36" s="72"/>
      <c r="O36" s="72"/>
      <c r="P36" s="72"/>
      <c r="Q36" s="72"/>
      <c r="R36" s="72"/>
      <c r="S36" s="72"/>
      <c r="AB36" s="338" t="s">
        <v>123</v>
      </c>
    </row>
    <row r="37" spans="2:33" ht="16.5" customHeight="1">
      <c r="C37" s="28"/>
      <c r="D37" s="24"/>
      <c r="E37" s="24"/>
      <c r="F37" s="24"/>
      <c r="G37" s="24"/>
      <c r="H37" s="24"/>
      <c r="I37" s="24"/>
      <c r="J37" s="24"/>
      <c r="AB37" s="24"/>
    </row>
    <row r="38" spans="2:33" ht="16.5" customHeight="1">
      <c r="B38" s="343" t="s">
        <v>131</v>
      </c>
      <c r="C38" s="76"/>
      <c r="D38" s="76"/>
      <c r="E38" s="76"/>
      <c r="F38" s="76"/>
      <c r="G38" s="76"/>
      <c r="H38" s="76"/>
      <c r="I38" s="76"/>
      <c r="J38" s="76"/>
      <c r="K38" s="77"/>
      <c r="L38" s="77"/>
      <c r="M38" s="77"/>
      <c r="N38" s="77"/>
      <c r="O38" s="77"/>
      <c r="P38" s="77"/>
      <c r="Q38" s="77"/>
      <c r="R38" s="77"/>
    </row>
    <row r="39" spans="2:33" ht="16.5" customHeight="1">
      <c r="B39" s="76"/>
      <c r="C39" s="544" t="s">
        <v>104</v>
      </c>
      <c r="D39" s="586"/>
      <c r="E39" s="586"/>
      <c r="F39" s="586"/>
      <c r="G39" s="586"/>
      <c r="H39" s="586"/>
      <c r="I39" s="586"/>
      <c r="J39" s="586"/>
      <c r="K39" s="586"/>
      <c r="L39" s="586"/>
      <c r="M39" s="587"/>
      <c r="N39" s="76"/>
      <c r="O39" s="76"/>
      <c r="P39" s="76"/>
      <c r="Q39" s="76"/>
      <c r="R39" s="76"/>
      <c r="S39" s="24"/>
      <c r="T39" s="24"/>
      <c r="U39" s="24"/>
      <c r="V39" s="78"/>
      <c r="W39" s="550" t="s">
        <v>135</v>
      </c>
      <c r="X39" s="551"/>
      <c r="Y39" s="551"/>
      <c r="Z39" s="551"/>
      <c r="AA39" s="551"/>
      <c r="AB39" s="551"/>
      <c r="AC39" s="551"/>
      <c r="AD39" s="551"/>
      <c r="AE39" s="551"/>
      <c r="AF39" s="552"/>
      <c r="AG39" s="600" t="s">
        <v>115</v>
      </c>
    </row>
    <row r="40" spans="2:33" ht="16.5" customHeight="1">
      <c r="B40" s="76"/>
      <c r="C40" s="547">
        <f>計算過程!Z46</f>
        <v>2.7033552054285446</v>
      </c>
      <c r="D40" s="548"/>
      <c r="E40" s="548"/>
      <c r="F40" s="548"/>
      <c r="G40" s="548"/>
      <c r="H40" s="548"/>
      <c r="I40" s="548"/>
      <c r="J40" s="548"/>
      <c r="K40" s="548"/>
      <c r="L40" s="548"/>
      <c r="M40" s="549"/>
      <c r="N40" s="76"/>
      <c r="O40" s="344" t="s">
        <v>125</v>
      </c>
      <c r="P40" s="344"/>
      <c r="Q40" s="76"/>
      <c r="R40" s="76"/>
      <c r="S40" s="24"/>
      <c r="W40" s="547">
        <f>計算過程!Y46</f>
        <v>2.1119061488786754</v>
      </c>
      <c r="X40" s="548"/>
      <c r="Y40" s="548"/>
      <c r="Z40" s="548"/>
      <c r="AA40" s="548"/>
      <c r="AB40" s="548"/>
      <c r="AC40" s="548"/>
      <c r="AD40" s="548"/>
      <c r="AE40" s="548"/>
      <c r="AF40" s="575"/>
      <c r="AG40" s="601"/>
    </row>
    <row r="41" spans="2:33" ht="16.5" customHeight="1">
      <c r="B41" s="76"/>
      <c r="C41" s="76"/>
      <c r="D41" s="344" t="s">
        <v>118</v>
      </c>
      <c r="E41" s="76"/>
      <c r="F41" s="76"/>
      <c r="G41" s="76"/>
      <c r="H41" s="76"/>
      <c r="I41" s="76"/>
      <c r="J41" s="76"/>
      <c r="K41" s="76"/>
      <c r="L41" s="344" t="s">
        <v>136</v>
      </c>
      <c r="M41" s="79"/>
      <c r="N41" s="76"/>
      <c r="O41" s="76"/>
      <c r="P41" s="76"/>
      <c r="Q41" s="77"/>
      <c r="R41" s="77"/>
    </row>
    <row r="42" spans="2:33" ht="16.5" customHeight="1">
      <c r="B42" s="76"/>
      <c r="C42" s="76"/>
      <c r="D42" s="344" t="s">
        <v>119</v>
      </c>
      <c r="E42" s="76"/>
      <c r="F42" s="76"/>
      <c r="G42" s="76"/>
      <c r="H42" s="76"/>
      <c r="I42" s="76"/>
      <c r="J42" s="76"/>
      <c r="K42" s="76"/>
      <c r="L42" s="344" t="s">
        <v>137</v>
      </c>
      <c r="M42" s="76"/>
      <c r="N42" s="76"/>
      <c r="O42" s="76"/>
      <c r="P42" s="76"/>
      <c r="Q42" s="77"/>
      <c r="R42" s="77"/>
      <c r="AB42" s="24"/>
    </row>
    <row r="43" spans="2:33" ht="16.5" customHeight="1"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7"/>
      <c r="R43" s="77"/>
      <c r="T43" s="41"/>
    </row>
    <row r="44" spans="2:33" ht="16.5" customHeight="1">
      <c r="B44" s="76"/>
      <c r="C44" s="588" t="s">
        <v>105</v>
      </c>
      <c r="D44" s="589"/>
      <c r="E44" s="589"/>
      <c r="F44" s="589"/>
      <c r="G44" s="589"/>
      <c r="H44" s="589"/>
      <c r="I44" s="590"/>
      <c r="J44" s="80"/>
      <c r="K44" s="591" t="s">
        <v>140</v>
      </c>
      <c r="L44" s="592"/>
      <c r="M44" s="592"/>
      <c r="N44" s="592"/>
      <c r="O44" s="592"/>
      <c r="P44" s="592"/>
      <c r="Q44" s="593"/>
      <c r="R44" s="76"/>
    </row>
    <row r="45" spans="2:33" ht="16.5" customHeight="1">
      <c r="B45" s="76"/>
      <c r="C45" s="36"/>
      <c r="D45" s="35"/>
      <c r="E45" s="594" t="s">
        <v>106</v>
      </c>
      <c r="F45" s="595"/>
      <c r="G45" s="595"/>
      <c r="H45" s="595"/>
      <c r="I45" s="596"/>
      <c r="J45" s="80"/>
      <c r="K45" s="39"/>
      <c r="L45" s="40"/>
      <c r="M45" s="597" t="s">
        <v>113</v>
      </c>
      <c r="N45" s="598"/>
      <c r="O45" s="598"/>
      <c r="P45" s="598"/>
      <c r="Q45" s="599"/>
      <c r="R45" s="76"/>
    </row>
    <row r="46" spans="2:33" ht="16.5" customHeight="1">
      <c r="B46" s="76"/>
      <c r="C46" s="547">
        <f>計算過程!AA46</f>
        <v>1.7952595128141684</v>
      </c>
      <c r="D46" s="575"/>
      <c r="E46" s="584">
        <f>計算過程!AB46</f>
        <v>0.81098718794667979</v>
      </c>
      <c r="F46" s="548"/>
      <c r="G46" s="548"/>
      <c r="H46" s="548"/>
      <c r="I46" s="549"/>
      <c r="J46" s="76"/>
      <c r="K46" s="579">
        <f>計算過程!AC46</f>
        <v>20.349407741899682</v>
      </c>
      <c r="L46" s="581"/>
      <c r="M46" s="582">
        <f>計算過程!AD46</f>
        <v>17.947843794115446</v>
      </c>
      <c r="N46" s="580"/>
      <c r="O46" s="580"/>
      <c r="P46" s="580"/>
      <c r="Q46" s="583"/>
      <c r="R46" s="76"/>
    </row>
    <row r="47" spans="2:33" ht="16.5" customHeight="1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7"/>
      <c r="P47" s="77"/>
      <c r="Q47" s="77"/>
      <c r="R47" s="77"/>
    </row>
    <row r="48" spans="2:33" ht="15.75" customHeight="1">
      <c r="J48" s="24"/>
      <c r="K48" s="24"/>
      <c r="L48" s="24"/>
      <c r="M48" s="24"/>
      <c r="N48" s="24"/>
    </row>
  </sheetData>
  <mergeCells count="49">
    <mergeCell ref="W35:AG35"/>
    <mergeCell ref="W39:AF39"/>
    <mergeCell ref="AG39:AG40"/>
    <mergeCell ref="W40:AF40"/>
    <mergeCell ref="C28:R28"/>
    <mergeCell ref="W28:AG28"/>
    <mergeCell ref="C29:R29"/>
    <mergeCell ref="W29:AG29"/>
    <mergeCell ref="C33:I33"/>
    <mergeCell ref="K33:Q33"/>
    <mergeCell ref="W33:AG34"/>
    <mergeCell ref="E34:I34"/>
    <mergeCell ref="M34:Q34"/>
    <mergeCell ref="C46:D46"/>
    <mergeCell ref="E46:I46"/>
    <mergeCell ref="K46:L46"/>
    <mergeCell ref="M46:Q46"/>
    <mergeCell ref="C35:D35"/>
    <mergeCell ref="E35:I35"/>
    <mergeCell ref="K35:L35"/>
    <mergeCell ref="M35:Q35"/>
    <mergeCell ref="C39:M39"/>
    <mergeCell ref="C40:M40"/>
    <mergeCell ref="C44:I44"/>
    <mergeCell ref="K44:Q44"/>
    <mergeCell ref="E45:I45"/>
    <mergeCell ref="M45:Q45"/>
    <mergeCell ref="C19:N19"/>
    <mergeCell ref="O19:P19"/>
    <mergeCell ref="R19:U19"/>
    <mergeCell ref="X19:Z19"/>
    <mergeCell ref="AA19:AF19"/>
    <mergeCell ref="C23:P23"/>
    <mergeCell ref="Q23:R24"/>
    <mergeCell ref="V23:AG23"/>
    <mergeCell ref="C24:P24"/>
    <mergeCell ref="V24:AG24"/>
    <mergeCell ref="C17:N18"/>
    <mergeCell ref="O17:V17"/>
    <mergeCell ref="X17:AF17"/>
    <mergeCell ref="Q18:V18"/>
    <mergeCell ref="X18:Z18"/>
    <mergeCell ref="AA18:AF18"/>
    <mergeCell ref="B2:L2"/>
    <mergeCell ref="B5:AE5"/>
    <mergeCell ref="B11:D11"/>
    <mergeCell ref="C12:AF12"/>
    <mergeCell ref="C13:AF13"/>
    <mergeCell ref="B6:AE6"/>
  </mergeCells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49F79-48DE-4573-A790-65555FBC757A}">
  <sheetPr codeName="Sheet4">
    <tabColor rgb="FFFFFF00"/>
  </sheetPr>
  <dimension ref="A1:AF47"/>
  <sheetViews>
    <sheetView zoomScaleNormal="100" zoomScaleSheetLayoutView="100" workbookViewId="0"/>
  </sheetViews>
  <sheetFormatPr defaultRowHeight="13.5"/>
  <cols>
    <col min="1" max="1" width="3.5" bestFit="1" customWidth="1"/>
    <col min="2" max="2" width="25.375" customWidth="1"/>
    <col min="3" max="3" width="11.625" style="9" customWidth="1"/>
    <col min="4" max="4" width="2.125" customWidth="1"/>
    <col min="5" max="5" width="11.625" style="9" customWidth="1"/>
    <col min="6" max="9" width="11.625" customWidth="1"/>
    <col min="10" max="10" width="2.125" style="9" customWidth="1"/>
    <col min="11" max="12" width="11.625" style="9" customWidth="1"/>
    <col min="13" max="13" width="11.625" style="7" customWidth="1"/>
    <col min="14" max="17" width="11.625" customWidth="1"/>
    <col min="18" max="18" width="2.125" style="7" customWidth="1"/>
    <col min="19" max="19" width="11.625" style="7" customWidth="1"/>
    <col min="20" max="20" width="2" customWidth="1"/>
    <col min="21" max="21" width="11.625" style="3" customWidth="1"/>
    <col min="22" max="22" width="11.625" customWidth="1"/>
    <col min="23" max="23" width="11.625" style="3" customWidth="1"/>
    <col min="24" max="24" width="11.625" style="5" customWidth="1"/>
    <col min="25" max="25" width="11.625" customWidth="1"/>
    <col min="26" max="26" width="11.625" style="5" customWidth="1"/>
    <col min="27" max="30" width="11.625" customWidth="1"/>
    <col min="31" max="31" width="2.125" customWidth="1"/>
    <col min="32" max="32" width="11.625" customWidth="1"/>
    <col min="33" max="35" width="2.125" customWidth="1"/>
  </cols>
  <sheetData>
    <row r="1" spans="1:32" ht="14.25" thickBot="1">
      <c r="A1" s="84"/>
      <c r="B1" s="84"/>
      <c r="C1" s="294"/>
      <c r="D1" s="84"/>
      <c r="E1" s="294"/>
      <c r="F1" s="84"/>
      <c r="G1" s="84"/>
      <c r="H1" s="84"/>
      <c r="I1" s="84"/>
      <c r="J1" s="294"/>
      <c r="K1" s="294"/>
      <c r="L1" s="294"/>
      <c r="M1" s="295"/>
      <c r="N1" s="296"/>
      <c r="O1" s="296"/>
      <c r="P1" s="296"/>
      <c r="Q1" s="297"/>
      <c r="R1" s="295"/>
      <c r="S1" s="295"/>
      <c r="T1" s="84"/>
      <c r="U1" s="298"/>
      <c r="V1" s="84"/>
      <c r="W1" s="298"/>
      <c r="X1" s="299"/>
      <c r="Y1" s="84"/>
      <c r="Z1" s="299"/>
      <c r="AA1" s="300"/>
      <c r="AB1" s="300"/>
      <c r="AC1" s="300"/>
      <c r="AD1" s="297"/>
      <c r="AE1" s="84"/>
      <c r="AF1" s="84"/>
    </row>
    <row r="2" spans="1:32" ht="14.25" thickBot="1">
      <c r="A2" s="84"/>
      <c r="B2" s="84"/>
      <c r="C2" s="301" t="s">
        <v>336</v>
      </c>
      <c r="D2" s="302"/>
      <c r="E2" s="612" t="s">
        <v>67</v>
      </c>
      <c r="F2" s="613"/>
      <c r="G2" s="613"/>
      <c r="H2" s="613"/>
      <c r="I2" s="614"/>
      <c r="J2" s="303"/>
      <c r="K2" s="615" t="s">
        <v>151</v>
      </c>
      <c r="L2" s="616"/>
      <c r="M2" s="616"/>
      <c r="N2" s="616"/>
      <c r="O2" s="616"/>
      <c r="P2" s="616"/>
      <c r="Q2" s="617"/>
      <c r="R2" s="303"/>
      <c r="S2" s="304" t="s">
        <v>148</v>
      </c>
      <c r="T2" s="302"/>
      <c r="U2" s="618" t="s">
        <v>155</v>
      </c>
      <c r="V2" s="619"/>
      <c r="W2" s="620"/>
      <c r="X2" s="609" t="s">
        <v>153</v>
      </c>
      <c r="Y2" s="610"/>
      <c r="Z2" s="610"/>
      <c r="AA2" s="610"/>
      <c r="AB2" s="610"/>
      <c r="AC2" s="610"/>
      <c r="AD2" s="611"/>
      <c r="AE2" s="302"/>
      <c r="AF2" s="305" t="s">
        <v>51</v>
      </c>
    </row>
    <row r="3" spans="1:32" s="16" customFormat="1" ht="13.5" customHeight="1">
      <c r="A3" s="306"/>
      <c r="B3" s="306"/>
      <c r="C3" s="603" t="s">
        <v>341</v>
      </c>
      <c r="D3" s="307"/>
      <c r="E3" s="603" t="s">
        <v>68</v>
      </c>
      <c r="F3" s="605" t="s">
        <v>342</v>
      </c>
      <c r="G3" s="607" t="s">
        <v>343</v>
      </c>
      <c r="H3" s="607" t="s">
        <v>139</v>
      </c>
      <c r="I3" s="623" t="s">
        <v>344</v>
      </c>
      <c r="J3" s="308"/>
      <c r="K3" s="625" t="s">
        <v>127</v>
      </c>
      <c r="L3" s="627" t="s">
        <v>90</v>
      </c>
      <c r="M3" s="629" t="s">
        <v>152</v>
      </c>
      <c r="N3" s="605" t="s">
        <v>342</v>
      </c>
      <c r="O3" s="607" t="s">
        <v>343</v>
      </c>
      <c r="P3" s="607" t="s">
        <v>139</v>
      </c>
      <c r="Q3" s="623" t="s">
        <v>344</v>
      </c>
      <c r="R3" s="309"/>
      <c r="S3" s="631" t="s">
        <v>443</v>
      </c>
      <c r="T3" s="307"/>
      <c r="U3" s="633" t="s">
        <v>149</v>
      </c>
      <c r="V3" s="621" t="s">
        <v>146</v>
      </c>
      <c r="W3" s="635" t="s">
        <v>48</v>
      </c>
      <c r="X3" s="637" t="s">
        <v>50</v>
      </c>
      <c r="Y3" s="639" t="s">
        <v>154</v>
      </c>
      <c r="Z3" s="641" t="s">
        <v>150</v>
      </c>
      <c r="AA3" s="605" t="s">
        <v>342</v>
      </c>
      <c r="AB3" s="607" t="s">
        <v>343</v>
      </c>
      <c r="AC3" s="607" t="s">
        <v>139</v>
      </c>
      <c r="AD3" s="623" t="s">
        <v>344</v>
      </c>
      <c r="AE3" s="307"/>
      <c r="AF3" s="310"/>
    </row>
    <row r="4" spans="1:32">
      <c r="A4" s="84"/>
      <c r="B4" s="84"/>
      <c r="C4" s="604"/>
      <c r="D4" s="302"/>
      <c r="E4" s="604"/>
      <c r="F4" s="606"/>
      <c r="G4" s="608"/>
      <c r="H4" s="608"/>
      <c r="I4" s="624"/>
      <c r="J4" s="311"/>
      <c r="K4" s="626"/>
      <c r="L4" s="628"/>
      <c r="M4" s="630"/>
      <c r="N4" s="606"/>
      <c r="O4" s="608"/>
      <c r="P4" s="608"/>
      <c r="Q4" s="624"/>
      <c r="R4" s="302"/>
      <c r="S4" s="632"/>
      <c r="T4" s="302"/>
      <c r="U4" s="634"/>
      <c r="V4" s="622"/>
      <c r="W4" s="636"/>
      <c r="X4" s="638"/>
      <c r="Y4" s="640"/>
      <c r="Z4" s="642"/>
      <c r="AA4" s="606"/>
      <c r="AB4" s="608"/>
      <c r="AC4" s="608"/>
      <c r="AD4" s="624"/>
      <c r="AE4" s="302"/>
      <c r="AF4" s="310"/>
    </row>
    <row r="5" spans="1:32">
      <c r="A5" s="84"/>
      <c r="B5" s="306" t="str">
        <f>"（単位："&amp;入力用シート!$K$81&amp;")"</f>
        <v>（単位：億円)</v>
      </c>
      <c r="C5" s="604"/>
      <c r="D5" s="302"/>
      <c r="E5" s="604"/>
      <c r="F5" s="606"/>
      <c r="G5" s="608"/>
      <c r="H5" s="608"/>
      <c r="I5" s="624"/>
      <c r="J5" s="311"/>
      <c r="K5" s="626"/>
      <c r="L5" s="628"/>
      <c r="M5" s="630"/>
      <c r="N5" s="606"/>
      <c r="O5" s="608"/>
      <c r="P5" s="608"/>
      <c r="Q5" s="624"/>
      <c r="R5" s="302"/>
      <c r="S5" s="632"/>
      <c r="T5" s="302"/>
      <c r="U5" s="634"/>
      <c r="V5" s="622"/>
      <c r="W5" s="636"/>
      <c r="X5" s="638"/>
      <c r="Y5" s="640"/>
      <c r="Z5" s="642"/>
      <c r="AA5" s="606"/>
      <c r="AB5" s="608"/>
      <c r="AC5" s="608"/>
      <c r="AD5" s="624"/>
      <c r="AE5" s="302"/>
      <c r="AF5" s="310"/>
    </row>
    <row r="6" spans="1:32">
      <c r="A6" s="84"/>
      <c r="B6" s="84"/>
      <c r="C6" s="604"/>
      <c r="D6" s="302"/>
      <c r="E6" s="604"/>
      <c r="F6" s="606"/>
      <c r="G6" s="608"/>
      <c r="H6" s="608"/>
      <c r="I6" s="624"/>
      <c r="J6" s="311"/>
      <c r="K6" s="626"/>
      <c r="L6" s="628"/>
      <c r="M6" s="630"/>
      <c r="N6" s="606"/>
      <c r="O6" s="608"/>
      <c r="P6" s="608"/>
      <c r="Q6" s="624"/>
      <c r="R6" s="302"/>
      <c r="S6" s="632"/>
      <c r="T6" s="302"/>
      <c r="U6" s="634"/>
      <c r="V6" s="622"/>
      <c r="W6" s="636"/>
      <c r="X6" s="638"/>
      <c r="Y6" s="640"/>
      <c r="Z6" s="642"/>
      <c r="AA6" s="606"/>
      <c r="AB6" s="608"/>
      <c r="AC6" s="608"/>
      <c r="AD6" s="624"/>
      <c r="AE6" s="302"/>
      <c r="AF6" s="310"/>
    </row>
    <row r="7" spans="1:32" s="16" customFormat="1" ht="13.5" customHeight="1">
      <c r="A7" s="306"/>
      <c r="B7" s="306"/>
      <c r="C7" s="312" t="s">
        <v>230</v>
      </c>
      <c r="D7" s="306"/>
      <c r="E7" s="312" t="s">
        <v>231</v>
      </c>
      <c r="F7" s="313"/>
      <c r="G7" s="314" t="s">
        <v>233</v>
      </c>
      <c r="H7" s="314"/>
      <c r="I7" s="315"/>
      <c r="J7" s="316"/>
      <c r="K7" s="317" t="s">
        <v>361</v>
      </c>
      <c r="L7" s="318" t="s">
        <v>362</v>
      </c>
      <c r="M7" s="312" t="s">
        <v>234</v>
      </c>
      <c r="N7" s="313"/>
      <c r="O7" s="314" t="s">
        <v>235</v>
      </c>
      <c r="P7" s="314"/>
      <c r="Q7" s="315"/>
      <c r="R7" s="306"/>
      <c r="S7" s="319" t="s">
        <v>236</v>
      </c>
      <c r="T7" s="306"/>
      <c r="U7" s="313" t="s">
        <v>237</v>
      </c>
      <c r="V7" s="314"/>
      <c r="W7" s="320" t="s">
        <v>238</v>
      </c>
      <c r="X7" s="313" t="s">
        <v>239</v>
      </c>
      <c r="Y7" s="315" t="s">
        <v>240</v>
      </c>
      <c r="Z7" s="312" t="s">
        <v>345</v>
      </c>
      <c r="AA7" s="313"/>
      <c r="AB7" s="314"/>
      <c r="AC7" s="314"/>
      <c r="AD7" s="315"/>
      <c r="AE7" s="306"/>
      <c r="AF7" s="312" t="s">
        <v>346</v>
      </c>
    </row>
    <row r="8" spans="1:32" s="43" customFormat="1" ht="14.25" thickBot="1">
      <c r="A8" s="321"/>
      <c r="B8" s="321"/>
      <c r="C8" s="322" t="s">
        <v>147</v>
      </c>
      <c r="D8" s="321"/>
      <c r="E8" s="322" t="s">
        <v>232</v>
      </c>
      <c r="F8" s="323" t="s">
        <v>379</v>
      </c>
      <c r="G8" s="324" t="s">
        <v>363</v>
      </c>
      <c r="H8" s="324" t="s">
        <v>358</v>
      </c>
      <c r="I8" s="325" t="s">
        <v>359</v>
      </c>
      <c r="J8" s="326"/>
      <c r="K8" s="327" t="s">
        <v>335</v>
      </c>
      <c r="L8" s="328" t="s">
        <v>364</v>
      </c>
      <c r="M8" s="322" t="s">
        <v>365</v>
      </c>
      <c r="N8" s="323" t="s">
        <v>366</v>
      </c>
      <c r="O8" s="324" t="s">
        <v>347</v>
      </c>
      <c r="P8" s="324" t="s">
        <v>348</v>
      </c>
      <c r="Q8" s="325" t="s">
        <v>349</v>
      </c>
      <c r="R8" s="321"/>
      <c r="S8" s="329" t="s">
        <v>367</v>
      </c>
      <c r="T8" s="321"/>
      <c r="U8" s="323" t="s">
        <v>368</v>
      </c>
      <c r="V8" s="324" t="s">
        <v>147</v>
      </c>
      <c r="W8" s="330" t="s">
        <v>369</v>
      </c>
      <c r="X8" s="323" t="s">
        <v>370</v>
      </c>
      <c r="Y8" s="325" t="s">
        <v>371</v>
      </c>
      <c r="Z8" s="322" t="s">
        <v>372</v>
      </c>
      <c r="AA8" s="323" t="s">
        <v>373</v>
      </c>
      <c r="AB8" s="324" t="s">
        <v>374</v>
      </c>
      <c r="AC8" s="324" t="s">
        <v>375</v>
      </c>
      <c r="AD8" s="325" t="s">
        <v>376</v>
      </c>
      <c r="AE8" s="321"/>
      <c r="AF8" s="322" t="s">
        <v>377</v>
      </c>
    </row>
    <row r="9" spans="1:32" ht="15.75" customHeight="1">
      <c r="A9" s="331" t="s">
        <v>5</v>
      </c>
      <c r="B9" s="332" t="s">
        <v>350</v>
      </c>
      <c r="C9" s="246"/>
      <c r="D9" s="247"/>
      <c r="E9" s="248"/>
      <c r="F9" s="249"/>
      <c r="G9" s="250"/>
      <c r="H9" s="250"/>
      <c r="I9" s="251"/>
      <c r="J9" s="252"/>
      <c r="K9" s="253">
        <f t="array" ref="K9:K45">MMULT(建設分析用投入係数!$C$4:$BT$40,入力用シート!$M$11:$M$80)</f>
        <v>3.4738470857193567E-2</v>
      </c>
      <c r="L9" s="252">
        <f>K9*各種係数!$E3</f>
        <v>1.2728079152858448E-2</v>
      </c>
      <c r="M9" s="254">
        <f t="array" ref="M9:M45">MMULT('逆行列係数表（開放型）(37部門)'!C4:AM40,L9:L45)</f>
        <v>1.4006564523376433E-2</v>
      </c>
      <c r="N9" s="249">
        <f>$M9*各種係数!$F3</f>
        <v>6.869362659762541E-3</v>
      </c>
      <c r="O9" s="250">
        <f>$M9*各種係数!$G3</f>
        <v>2.7391358586888194E-3</v>
      </c>
      <c r="P9" s="250">
        <f>$M9*単位調整!$B$1*'雇用表(大分類）'!$M7</f>
        <v>0.35737887823948911</v>
      </c>
      <c r="Q9" s="251">
        <f>$M9*単位調整!$B$1*'雇用表(大分類）'!$N7</f>
        <v>7.1940383785995418E-2</v>
      </c>
      <c r="R9" s="255"/>
      <c r="S9" s="256">
        <f>E9+M9</f>
        <v>1.4006564523376433E-2</v>
      </c>
      <c r="T9" s="247"/>
      <c r="U9" s="257">
        <f>SUM(G9,O9)</f>
        <v>2.7391358586888194E-3</v>
      </c>
      <c r="V9" s="258"/>
      <c r="W9" s="259">
        <f>U9*$V$46</f>
        <v>1.8241081540337765E-3</v>
      </c>
      <c r="X9" s="260">
        <f>$W$46*各種係数!H3</f>
        <v>3.2584706484456244E-2</v>
      </c>
      <c r="Y9" s="259">
        <f>X9*各種係数!$E3</f>
        <v>1.1938945873921086E-2</v>
      </c>
      <c r="Z9" s="261">
        <f t="array" ref="Z9:Z45">MMULT('逆行列係数表（開放型）(37部門)'!C4:AM40,計算過程!Y9:Y45)</f>
        <v>2.0186552936861907E-2</v>
      </c>
      <c r="AA9" s="249">
        <f>$Z9*各種係数!$F3</f>
        <v>9.90026874487074E-3</v>
      </c>
      <c r="AB9" s="250">
        <f>$Z9*各種係数!$G3</f>
        <v>3.9476997318218477E-3</v>
      </c>
      <c r="AC9" s="250">
        <f>$Z9*単位調整!$B$1*'雇用表(大分類）'!$M7</f>
        <v>0.51506189344699504</v>
      </c>
      <c r="AD9" s="251">
        <f>$Z9*単位調整!$B$1*'雇用表(大分類）'!$N7</f>
        <v>0.10368198162871728</v>
      </c>
      <c r="AE9" s="247"/>
      <c r="AF9" s="256">
        <f>S9+Z9</f>
        <v>3.4193117460238343E-2</v>
      </c>
    </row>
    <row r="10" spans="1:32" ht="15.75" customHeight="1">
      <c r="A10" s="333" t="s">
        <v>6</v>
      </c>
      <c r="B10" s="334" t="s">
        <v>31</v>
      </c>
      <c r="C10" s="262"/>
      <c r="D10" s="247"/>
      <c r="E10" s="262"/>
      <c r="F10" s="249"/>
      <c r="G10" s="250"/>
      <c r="H10" s="250"/>
      <c r="I10" s="251"/>
      <c r="J10" s="263"/>
      <c r="K10" s="264">
        <v>5.4008957809758243E-2</v>
      </c>
      <c r="L10" s="263">
        <f>K10*各種係数!$E4</f>
        <v>2.9603658168575155E-4</v>
      </c>
      <c r="M10" s="256">
        <v>1.2242757506048818E-3</v>
      </c>
      <c r="N10" s="249">
        <f>$M10*各種係数!$F4</f>
        <v>7.4649764644441703E-4</v>
      </c>
      <c r="O10" s="250">
        <f>$M10*各種係数!$G4</f>
        <v>3.8681585084646673E-4</v>
      </c>
      <c r="P10" s="250">
        <f>$M10*単位調整!$B$1*'雇用表(大分類）'!$M8</f>
        <v>1.0880020763303661E-2</v>
      </c>
      <c r="Q10" s="251">
        <f>$M10*単位調整!$B$1*'雇用表(大分類）'!$N8</f>
        <v>1.0653746501328542E-2</v>
      </c>
      <c r="R10" s="265"/>
      <c r="S10" s="256">
        <f t="shared" ref="S10:S45" si="0">E10+M10</f>
        <v>1.2242757506048818E-3</v>
      </c>
      <c r="T10" s="247"/>
      <c r="U10" s="255">
        <f t="shared" ref="U10:U45" si="1">SUM(G10,O10)</f>
        <v>3.8681585084646673E-4</v>
      </c>
      <c r="V10" s="266"/>
      <c r="W10" s="267">
        <f t="shared" ref="W10:W45" si="2">U10*$V$46</f>
        <v>2.5759728032486481E-4</v>
      </c>
      <c r="X10" s="268">
        <f>$W$46*各種係数!H4</f>
        <v>-5.8265578677866007E-5</v>
      </c>
      <c r="Y10" s="267">
        <f>X10*各種係数!$E4</f>
        <v>-3.1936818337607676E-7</v>
      </c>
      <c r="Z10" s="261">
        <v>1.6264824488125985E-4</v>
      </c>
      <c r="AA10" s="249">
        <f>$Z10*各種係数!$F4</f>
        <v>9.917417047767795E-5</v>
      </c>
      <c r="AB10" s="250">
        <f>$Z10*各種係数!$G4</f>
        <v>5.1389500446565595E-5</v>
      </c>
      <c r="AC10" s="250">
        <f>$Z10*単位調整!$B$1*'雇用表(大分類）'!$M8</f>
        <v>1.4454392979267013E-3</v>
      </c>
      <c r="AD10" s="251">
        <f>$Z10*単位調整!$B$1*'雇用表(大分類）'!$N8</f>
        <v>1.415378168680392E-3</v>
      </c>
      <c r="AE10" s="247"/>
      <c r="AF10" s="256">
        <f t="shared" ref="AF10:AF45" si="3">S10+Z10</f>
        <v>1.3869239954861416E-3</v>
      </c>
    </row>
    <row r="11" spans="1:32" ht="15.75" customHeight="1">
      <c r="A11" s="333" t="s">
        <v>7</v>
      </c>
      <c r="B11" s="334" t="s">
        <v>52</v>
      </c>
      <c r="C11" s="262"/>
      <c r="D11" s="247"/>
      <c r="E11" s="262"/>
      <c r="F11" s="249"/>
      <c r="G11" s="250"/>
      <c r="H11" s="250"/>
      <c r="I11" s="251"/>
      <c r="J11" s="263"/>
      <c r="K11" s="264">
        <v>0</v>
      </c>
      <c r="L11" s="263">
        <f>K11*各種係数!$E5</f>
        <v>0</v>
      </c>
      <c r="M11" s="256">
        <v>1.0189526172103888E-3</v>
      </c>
      <c r="N11" s="249">
        <f>$M11*各種係数!$F5</f>
        <v>3.6356617323027161E-4</v>
      </c>
      <c r="O11" s="250">
        <f>$M11*各種係数!$G5</f>
        <v>1.2310446871182759E-4</v>
      </c>
      <c r="P11" s="250">
        <f>$M11*単位調整!$B$1*'雇用表(大分類）'!$M9</f>
        <v>2.9690840725992151E-3</v>
      </c>
      <c r="Q11" s="251">
        <f>$M11*単位調整!$B$1*'雇用表(大分類）'!$N9</f>
        <v>2.8729316059772358E-3</v>
      </c>
      <c r="R11" s="265"/>
      <c r="S11" s="256">
        <f t="shared" si="0"/>
        <v>1.0189526172103888E-3</v>
      </c>
      <c r="T11" s="247"/>
      <c r="U11" s="255">
        <f t="shared" si="1"/>
        <v>1.2310446871182759E-4</v>
      </c>
      <c r="V11" s="266"/>
      <c r="W11" s="267">
        <f t="shared" si="2"/>
        <v>8.1980550348726374E-5</v>
      </c>
      <c r="X11" s="268">
        <f>$W$46*各種係数!H5</f>
        <v>0.31437813838366219</v>
      </c>
      <c r="Y11" s="267">
        <f>X11*各種係数!$E5</f>
        <v>7.3388114948943095E-2</v>
      </c>
      <c r="Z11" s="261">
        <v>8.3453384474540787E-2</v>
      </c>
      <c r="AA11" s="249">
        <f>$Z11*各種係数!$F5</f>
        <v>2.9776485308598718E-2</v>
      </c>
      <c r="AB11" s="250">
        <f>$Z11*各種係数!$G5</f>
        <v>1.008239675174317E-2</v>
      </c>
      <c r="AC11" s="250">
        <f>$Z11*単位調整!$B$1*'雇用表(大分類）'!$M9</f>
        <v>0.2431713805556644</v>
      </c>
      <c r="AD11" s="251">
        <f>$Z11*単位調整!$B$1*'雇用表(大分類）'!$N9</f>
        <v>0.23529638359344285</v>
      </c>
      <c r="AE11" s="247"/>
      <c r="AF11" s="256">
        <f t="shared" si="3"/>
        <v>8.4472337091751171E-2</v>
      </c>
    </row>
    <row r="12" spans="1:32" ht="15.75" customHeight="1">
      <c r="A12" s="333" t="s">
        <v>8</v>
      </c>
      <c r="B12" s="334" t="s">
        <v>32</v>
      </c>
      <c r="C12" s="262"/>
      <c r="D12" s="247"/>
      <c r="E12" s="262"/>
      <c r="F12" s="249"/>
      <c r="G12" s="250"/>
      <c r="H12" s="250"/>
      <c r="I12" s="251"/>
      <c r="J12" s="263"/>
      <c r="K12" s="264">
        <v>1.7124162301355331E-2</v>
      </c>
      <c r="L12" s="263">
        <f>K12*各種係数!$E6</f>
        <v>3.6653745102727319E-3</v>
      </c>
      <c r="M12" s="256">
        <v>6.1466019420915331E-3</v>
      </c>
      <c r="N12" s="249">
        <f>$M12*各種係数!$F6</f>
        <v>2.3999769659295701E-3</v>
      </c>
      <c r="O12" s="250">
        <f>$M12*各種係数!$G6</f>
        <v>1.7385055213216933E-3</v>
      </c>
      <c r="P12" s="250">
        <f>$M12*単位調整!$B$1*'雇用表(大分類）'!$M10</f>
        <v>4.0995182438986914E-2</v>
      </c>
      <c r="Q12" s="251">
        <f>$M12*単位調整!$B$1*'雇用表(大分類）'!$N10</f>
        <v>3.7891907514944437E-2</v>
      </c>
      <c r="R12" s="265"/>
      <c r="S12" s="256">
        <f t="shared" si="0"/>
        <v>6.1466019420915331E-3</v>
      </c>
      <c r="T12" s="247"/>
      <c r="U12" s="255">
        <f t="shared" si="1"/>
        <v>1.7385055213216933E-3</v>
      </c>
      <c r="V12" s="266"/>
      <c r="W12" s="267">
        <f t="shared" si="2"/>
        <v>1.1577454572821574E-3</v>
      </c>
      <c r="X12" s="268">
        <f>$W$46*各種係数!H6</f>
        <v>3.4777307072243815E-2</v>
      </c>
      <c r="Y12" s="267">
        <f>X12*各種係数!$E6</f>
        <v>7.4439760985237245E-3</v>
      </c>
      <c r="Z12" s="261">
        <v>9.1958723784402955E-3</v>
      </c>
      <c r="AA12" s="249">
        <f>$Z12*各種係数!$F6</f>
        <v>3.5905825849485316E-3</v>
      </c>
      <c r="AB12" s="250">
        <f>$Z12*各種係数!$G6</f>
        <v>2.6009614830935527E-3</v>
      </c>
      <c r="AC12" s="250">
        <f>$Z12*単位調整!$B$1*'雇用表(大分類）'!$M10</f>
        <v>6.1332500362228023E-2</v>
      </c>
      <c r="AD12" s="251">
        <f>$Z12*単位調整!$B$1*'雇用表(大分類）'!$N10</f>
        <v>5.6689720428605372E-2</v>
      </c>
      <c r="AE12" s="247"/>
      <c r="AF12" s="256">
        <f t="shared" si="3"/>
        <v>1.5342474320531829E-2</v>
      </c>
    </row>
    <row r="13" spans="1:32" ht="15.75" customHeight="1">
      <c r="A13" s="333" t="s">
        <v>9</v>
      </c>
      <c r="B13" s="334" t="s">
        <v>23</v>
      </c>
      <c r="C13" s="262"/>
      <c r="D13" s="247"/>
      <c r="E13" s="262"/>
      <c r="F13" s="249"/>
      <c r="G13" s="250"/>
      <c r="H13" s="250"/>
      <c r="I13" s="251"/>
      <c r="J13" s="263"/>
      <c r="K13" s="264">
        <v>1.4900446136280264E-2</v>
      </c>
      <c r="L13" s="263">
        <f>K13*各種係数!$E7</f>
        <v>4.0559016191596331E-3</v>
      </c>
      <c r="M13" s="256">
        <v>1.5767337241971959E-2</v>
      </c>
      <c r="N13" s="249">
        <f>$M13*各種係数!$F7</f>
        <v>6.4890259599741122E-3</v>
      </c>
      <c r="O13" s="250">
        <f>$M13*各種係数!$G7</f>
        <v>3.1221485245106853E-3</v>
      </c>
      <c r="P13" s="250">
        <f>$M13*単位調整!$B$1*'雇用表(大分類）'!$M11</f>
        <v>6.2158104011617817E-2</v>
      </c>
      <c r="Q13" s="251">
        <f>$M13*単位調整!$B$1*'雇用表(大分類）'!$N11</f>
        <v>5.7435160825691917E-2</v>
      </c>
      <c r="R13" s="265"/>
      <c r="S13" s="256">
        <f t="shared" si="0"/>
        <v>1.5767337241971959E-2</v>
      </c>
      <c r="T13" s="247"/>
      <c r="U13" s="255">
        <f t="shared" si="1"/>
        <v>3.1221485245106853E-3</v>
      </c>
      <c r="V13" s="266"/>
      <c r="W13" s="267">
        <f t="shared" si="2"/>
        <v>2.0791727301874819E-3</v>
      </c>
      <c r="X13" s="268">
        <f>$W$46*各種係数!H7</f>
        <v>4.6879911500158425E-3</v>
      </c>
      <c r="Y13" s="267">
        <f>X13*各種係数!$E7</f>
        <v>1.2760712479379448E-3</v>
      </c>
      <c r="Z13" s="261">
        <v>6.1266590568402994E-3</v>
      </c>
      <c r="AA13" s="249">
        <f>$Z13*各種係数!$F7</f>
        <v>2.5214181099595151E-3</v>
      </c>
      <c r="AB13" s="250">
        <f>$Z13*各種係数!$G7</f>
        <v>1.2131623267101288E-3</v>
      </c>
      <c r="AC13" s="250">
        <f>$Z13*単位調整!$B$1*'雇用表(大分類）'!$M11</f>
        <v>2.4152556963459214E-2</v>
      </c>
      <c r="AD13" s="251">
        <f>$Z13*単位調整!$B$1*'雇用表(大分類）'!$N11</f>
        <v>2.2317379456887648E-2</v>
      </c>
      <c r="AE13" s="247"/>
      <c r="AF13" s="256">
        <f t="shared" si="3"/>
        <v>2.1893996298812259E-2</v>
      </c>
    </row>
    <row r="14" spans="1:32" ht="15.75" customHeight="1">
      <c r="A14" s="333" t="s">
        <v>10</v>
      </c>
      <c r="B14" s="334" t="s">
        <v>33</v>
      </c>
      <c r="C14" s="262"/>
      <c r="D14" s="247"/>
      <c r="E14" s="262"/>
      <c r="F14" s="249"/>
      <c r="G14" s="250"/>
      <c r="H14" s="250"/>
      <c r="I14" s="251"/>
      <c r="J14" s="263"/>
      <c r="K14" s="264">
        <v>1.6200623569224387E-2</v>
      </c>
      <c r="L14" s="263">
        <f>K14*各種係数!$E8</f>
        <v>7.2495890472091731E-3</v>
      </c>
      <c r="M14" s="256">
        <v>2.5676628232445334E-2</v>
      </c>
      <c r="N14" s="249">
        <f>$M14*各種係数!$F8</f>
        <v>7.2930458469950225E-3</v>
      </c>
      <c r="O14" s="250">
        <f>$M14*各種係数!$G8</f>
        <v>2.3848807421035451E-3</v>
      </c>
      <c r="P14" s="250">
        <f>$M14*単位調整!$B$1*'雇用表(大分類）'!$M12</f>
        <v>2.9612356556044273E-2</v>
      </c>
      <c r="Q14" s="251">
        <f>$M14*単位調整!$B$1*'雇用表(大分類）'!$N12</f>
        <v>2.9583901376778372E-2</v>
      </c>
      <c r="R14" s="265"/>
      <c r="S14" s="256">
        <f t="shared" si="0"/>
        <v>2.5676628232445334E-2</v>
      </c>
      <c r="T14" s="247"/>
      <c r="U14" s="255">
        <f t="shared" si="1"/>
        <v>2.3848807421035451E-3</v>
      </c>
      <c r="V14" s="266"/>
      <c r="W14" s="267">
        <f t="shared" si="2"/>
        <v>1.5881944644219328E-3</v>
      </c>
      <c r="X14" s="268">
        <f>$W$46*各種係数!H8</f>
        <v>2.4217546512516466E-2</v>
      </c>
      <c r="Y14" s="267">
        <f>X14*各種係数!$E8</f>
        <v>1.0837068042302736E-2</v>
      </c>
      <c r="Z14" s="261">
        <v>3.3070305353298399E-2</v>
      </c>
      <c r="AA14" s="249">
        <f>$Z14*各種係数!$F8</f>
        <v>9.3931045358583223E-3</v>
      </c>
      <c r="AB14" s="250">
        <f>$Z14*各種係数!$G8</f>
        <v>3.0716156988597719E-3</v>
      </c>
      <c r="AC14" s="250">
        <f>$Z14*単位調整!$B$1*'雇用表(大分類）'!$M12</f>
        <v>3.8139340752758502E-2</v>
      </c>
      <c r="AD14" s="251">
        <f>$Z14*単位調整!$B$1*'雇用表(大分類）'!$N12</f>
        <v>3.8102691802643737E-2</v>
      </c>
      <c r="AE14" s="247"/>
      <c r="AF14" s="256">
        <f t="shared" si="3"/>
        <v>5.8746933585743732E-2</v>
      </c>
    </row>
    <row r="15" spans="1:32" ht="15.75" customHeight="1">
      <c r="A15" s="333" t="s">
        <v>11</v>
      </c>
      <c r="B15" s="334" t="s">
        <v>34</v>
      </c>
      <c r="C15" s="262"/>
      <c r="D15" s="247"/>
      <c r="E15" s="262"/>
      <c r="F15" s="249"/>
      <c r="G15" s="250"/>
      <c r="H15" s="250"/>
      <c r="I15" s="251"/>
      <c r="J15" s="263"/>
      <c r="K15" s="264">
        <v>0.33653441832796149</v>
      </c>
      <c r="L15" s="263">
        <f>K15*各種係数!$E9</f>
        <v>0.18957405776388717</v>
      </c>
      <c r="M15" s="256">
        <v>0.24639178862834638</v>
      </c>
      <c r="N15" s="249">
        <f>$M15*各種係数!$F9</f>
        <v>0.11026821737739402</v>
      </c>
      <c r="O15" s="250">
        <f>$M15*各種係数!$G9</f>
        <v>3.6388451089704927E-3</v>
      </c>
      <c r="P15" s="250">
        <f>$M15*単位調整!$B$1*'雇用表(大分類）'!$M13</f>
        <v>2.5556082268764269E-2</v>
      </c>
      <c r="Q15" s="251">
        <f>$M15*単位調整!$B$1*'雇用表(大分類）'!$N13</f>
        <v>2.5556082268764269E-2</v>
      </c>
      <c r="R15" s="265"/>
      <c r="S15" s="256">
        <f t="shared" si="0"/>
        <v>0.24639178862834638</v>
      </c>
      <c r="T15" s="247"/>
      <c r="U15" s="255">
        <f t="shared" si="1"/>
        <v>3.6388451089704927E-3</v>
      </c>
      <c r="V15" s="266"/>
      <c r="W15" s="267">
        <f t="shared" si="2"/>
        <v>2.4232631665507594E-3</v>
      </c>
      <c r="X15" s="268">
        <f>$W$46*各種係数!H9</f>
        <v>4.8293170174236982E-2</v>
      </c>
      <c r="Y15" s="267">
        <f>X15*各種係数!$E9</f>
        <v>2.7204148323664537E-2</v>
      </c>
      <c r="Z15" s="261">
        <v>4.1755119874289516E-2</v>
      </c>
      <c r="AA15" s="249">
        <f>$Z15*各種係数!$F9</f>
        <v>1.8686753566541543E-2</v>
      </c>
      <c r="AB15" s="250">
        <f>$Z15*各種係数!$G9</f>
        <v>6.1666183996991731E-4</v>
      </c>
      <c r="AC15" s="250">
        <f>$Z15*単位調整!$B$1*'雇用表(大分類）'!$M13</f>
        <v>4.3308962713000552E-3</v>
      </c>
      <c r="AD15" s="251">
        <f>$Z15*単位調整!$B$1*'雇用表(大分類）'!$N13</f>
        <v>4.3308962713000552E-3</v>
      </c>
      <c r="AE15" s="247"/>
      <c r="AF15" s="256">
        <f t="shared" si="3"/>
        <v>0.28814690850263591</v>
      </c>
    </row>
    <row r="16" spans="1:32" ht="15.75" customHeight="1">
      <c r="A16" s="333" t="s">
        <v>12</v>
      </c>
      <c r="B16" s="334" t="s">
        <v>351</v>
      </c>
      <c r="C16" s="262"/>
      <c r="D16" s="247"/>
      <c r="E16" s="262"/>
      <c r="F16" s="249"/>
      <c r="G16" s="250"/>
      <c r="H16" s="250"/>
      <c r="I16" s="251"/>
      <c r="J16" s="263"/>
      <c r="K16" s="264">
        <v>5.8657608075959253E-2</v>
      </c>
      <c r="L16" s="263">
        <f>K16*各種係数!$E10</f>
        <v>1.7052548089564846E-2</v>
      </c>
      <c r="M16" s="256">
        <v>2.6516060459568284E-2</v>
      </c>
      <c r="N16" s="249">
        <f>$M16*各種係数!$F10</f>
        <v>1.2222143083524168E-2</v>
      </c>
      <c r="O16" s="250">
        <f>$M16*各種係数!$G10</f>
        <v>6.5436707822405212E-3</v>
      </c>
      <c r="P16" s="250">
        <f>$M16*単位調整!$B$1*'雇用表(大分類）'!$M14</f>
        <v>0.10867146500843669</v>
      </c>
      <c r="Q16" s="251">
        <f>$M16*単位調整!$B$1*'雇用表(大分類）'!$N14</f>
        <v>0.10559728505290304</v>
      </c>
      <c r="R16" s="265"/>
      <c r="S16" s="256">
        <f t="shared" si="0"/>
        <v>2.6516060459568284E-2</v>
      </c>
      <c r="T16" s="247"/>
      <c r="U16" s="255">
        <f t="shared" si="1"/>
        <v>6.5436707822405212E-3</v>
      </c>
      <c r="V16" s="266"/>
      <c r="W16" s="267">
        <f t="shared" si="2"/>
        <v>4.3577112808531014E-3</v>
      </c>
      <c r="X16" s="269">
        <f>$W$46*各種係数!H10</f>
        <v>7.1324391297935266E-3</v>
      </c>
      <c r="Y16" s="267">
        <f>X16*各種係数!$E10</f>
        <v>2.0734950715889577E-3</v>
      </c>
      <c r="Z16" s="261">
        <v>5.9499445570350348E-3</v>
      </c>
      <c r="AA16" s="249">
        <f>$Z16*各種係数!$F10</f>
        <v>2.7425293371163935E-3</v>
      </c>
      <c r="AB16" s="250">
        <f>$Z16*各種係数!$G10</f>
        <v>1.4683357059465342E-3</v>
      </c>
      <c r="AC16" s="250">
        <f>$Z16*単位調整!$B$1*'雇用表(大分類）'!$M14</f>
        <v>2.4384813600719122E-2</v>
      </c>
      <c r="AD16" s="251">
        <f>$Z16*単位調整!$B$1*'雇用表(大分類）'!$N14</f>
        <v>2.369499769380248E-2</v>
      </c>
      <c r="AE16" s="247"/>
      <c r="AF16" s="256">
        <f t="shared" si="3"/>
        <v>3.2466005016603322E-2</v>
      </c>
    </row>
    <row r="17" spans="1:32" ht="15.75" customHeight="1">
      <c r="A17" s="333" t="s">
        <v>13</v>
      </c>
      <c r="B17" s="334" t="s">
        <v>35</v>
      </c>
      <c r="C17" s="262"/>
      <c r="D17" s="247"/>
      <c r="E17" s="262"/>
      <c r="F17" s="249"/>
      <c r="G17" s="250"/>
      <c r="H17" s="250"/>
      <c r="I17" s="251"/>
      <c r="J17" s="263"/>
      <c r="K17" s="264">
        <v>0.92466864823338391</v>
      </c>
      <c r="L17" s="263">
        <f>K17*各種係数!$E11</f>
        <v>0.38031557275452321</v>
      </c>
      <c r="M17" s="256">
        <v>0.39741236512735972</v>
      </c>
      <c r="N17" s="249">
        <f>$M17*各種係数!$F11</f>
        <v>0.19277464018017515</v>
      </c>
      <c r="O17" s="250">
        <f>$M17*各種係数!$G11</f>
        <v>8.2662594914563459E-2</v>
      </c>
      <c r="P17" s="250">
        <f>$M17*単位調整!$B$1*'雇用表(大分類）'!$M15</f>
        <v>1.4213524896559242</v>
      </c>
      <c r="Q17" s="251">
        <f>$M17*単位調整!$B$1*'雇用表(大分類）'!$N15</f>
        <v>1.3466356514826352</v>
      </c>
      <c r="R17" s="265"/>
      <c r="S17" s="256">
        <f t="shared" si="0"/>
        <v>0.39741236512735972</v>
      </c>
      <c r="T17" s="247"/>
      <c r="U17" s="255">
        <f t="shared" si="1"/>
        <v>8.2662594914563459E-2</v>
      </c>
      <c r="V17" s="266"/>
      <c r="W17" s="267">
        <f t="shared" si="2"/>
        <v>5.504857049676419E-2</v>
      </c>
      <c r="X17" s="269">
        <f>$W$46*各種係数!H11</f>
        <v>1.027368612015323E-3</v>
      </c>
      <c r="Y17" s="267">
        <f>X17*各種係数!$E11</f>
        <v>4.2255599652385895E-4</v>
      </c>
      <c r="Z17" s="261">
        <v>1.5016369730339678E-3</v>
      </c>
      <c r="AA17" s="249">
        <f>$Z17*各種係数!$F11</f>
        <v>7.2840593942038252E-4</v>
      </c>
      <c r="AB17" s="250">
        <f>$Z17*各種係数!$G11</f>
        <v>3.1234360000564687E-4</v>
      </c>
      <c r="AC17" s="250">
        <f>$Z17*単位調整!$B$1*'雇用表(大分類）'!$M15</f>
        <v>5.3706317102066355E-3</v>
      </c>
      <c r="AD17" s="251">
        <f>$Z17*単位調整!$B$1*'雇用表(大分類）'!$N15</f>
        <v>5.0883114389859603E-3</v>
      </c>
      <c r="AE17" s="247"/>
      <c r="AF17" s="256">
        <f t="shared" si="3"/>
        <v>0.39891400210039368</v>
      </c>
    </row>
    <row r="18" spans="1:32" ht="15.75" customHeight="1">
      <c r="A18" s="333" t="s">
        <v>14</v>
      </c>
      <c r="B18" s="334" t="s">
        <v>36</v>
      </c>
      <c r="C18" s="262"/>
      <c r="D18" s="247"/>
      <c r="E18" s="262"/>
      <c r="F18" s="249"/>
      <c r="G18" s="250"/>
      <c r="H18" s="250"/>
      <c r="I18" s="251"/>
      <c r="J18" s="263"/>
      <c r="K18" s="264">
        <v>0.16160895925439983</v>
      </c>
      <c r="L18" s="263">
        <f>K18*各種係数!$E12</f>
        <v>0.14090437455827384</v>
      </c>
      <c r="M18" s="256">
        <v>0.34489389579383056</v>
      </c>
      <c r="N18" s="249">
        <f>$M18*各種係数!$F12</f>
        <v>4.918343056494185E-2</v>
      </c>
      <c r="O18" s="250">
        <f>$M18*各種係数!$G12</f>
        <v>1.9613646208575333E-2</v>
      </c>
      <c r="P18" s="250">
        <f>$M18*単位調整!$B$1*'雇用表(大分類）'!$M16</f>
        <v>0.23983643623118053</v>
      </c>
      <c r="Q18" s="251">
        <f>$M18*単位調整!$B$1*'雇用表(大分類）'!$N16</f>
        <v>0.23795186539230856</v>
      </c>
      <c r="R18" s="265"/>
      <c r="S18" s="256">
        <f t="shared" si="0"/>
        <v>0.34489389579383056</v>
      </c>
      <c r="T18" s="247"/>
      <c r="U18" s="255">
        <f t="shared" si="1"/>
        <v>1.9613646208575333E-2</v>
      </c>
      <c r="V18" s="266"/>
      <c r="W18" s="267">
        <f t="shared" si="2"/>
        <v>1.306156898567346E-2</v>
      </c>
      <c r="X18" s="269">
        <f>$W$46*各種係数!H12</f>
        <v>-3.7952223925691959E-4</v>
      </c>
      <c r="Y18" s="267">
        <f>X18*各種係数!$E12</f>
        <v>-3.3089962338827395E-4</v>
      </c>
      <c r="Z18" s="261">
        <v>2.8003398917027479E-3</v>
      </c>
      <c r="AA18" s="249">
        <f>$Z18*各種係数!$F12</f>
        <v>3.9934114317909184E-4</v>
      </c>
      <c r="AB18" s="250">
        <f>$Z18*各種係数!$G12</f>
        <v>1.5925151639230707E-4</v>
      </c>
      <c r="AC18" s="250">
        <f>$Z18*単位調整!$B$1*'雇用表(大分類）'!$M16</f>
        <v>1.9473337975905428E-3</v>
      </c>
      <c r="AD18" s="251">
        <f>$Z18*単位調整!$B$1*'雇用表(大分類）'!$N16</f>
        <v>1.9320321672538097E-3</v>
      </c>
      <c r="AE18" s="247"/>
      <c r="AF18" s="256">
        <f t="shared" si="3"/>
        <v>0.34769423568553331</v>
      </c>
    </row>
    <row r="19" spans="1:32" ht="15.75" customHeight="1">
      <c r="A19" s="333" t="s">
        <v>15</v>
      </c>
      <c r="B19" s="334" t="s">
        <v>37</v>
      </c>
      <c r="C19" s="262"/>
      <c r="D19" s="247"/>
      <c r="E19" s="262"/>
      <c r="F19" s="249"/>
      <c r="G19" s="250"/>
      <c r="H19" s="250"/>
      <c r="I19" s="251"/>
      <c r="J19" s="263"/>
      <c r="K19" s="264">
        <v>1.3982066838407034E-3</v>
      </c>
      <c r="L19" s="263">
        <f>K19*各種係数!$E13</f>
        <v>1.4137170371947568E-4</v>
      </c>
      <c r="M19" s="256">
        <v>2.2277892941076705E-3</v>
      </c>
      <c r="N19" s="249">
        <f>$M19*各種係数!$F13</f>
        <v>4.4959323240636583E-4</v>
      </c>
      <c r="O19" s="250">
        <f>$M19*各種係数!$G13</f>
        <v>9.9753414016659218E-5</v>
      </c>
      <c r="P19" s="250">
        <f>$M19*単位調整!$B$1*'雇用表(大分類）'!$M17</f>
        <v>2.1817362148935471E-3</v>
      </c>
      <c r="Q19" s="251">
        <f>$M19*単位調整!$B$1*'雇用表(大分類）'!$N17</f>
        <v>2.1360893000644332E-3</v>
      </c>
      <c r="R19" s="265"/>
      <c r="S19" s="256">
        <f t="shared" si="0"/>
        <v>2.2277892941076705E-3</v>
      </c>
      <c r="T19" s="247"/>
      <c r="U19" s="255">
        <f t="shared" si="1"/>
        <v>9.9753414016659218E-5</v>
      </c>
      <c r="V19" s="266"/>
      <c r="W19" s="267">
        <f t="shared" si="2"/>
        <v>6.6430080612210713E-5</v>
      </c>
      <c r="X19" s="269">
        <f>$W$46*各種係数!H13</f>
        <v>2.1363249537366745E-3</v>
      </c>
      <c r="Y19" s="267">
        <f>X19*各種係数!$E13</f>
        <v>2.1600232776643785E-4</v>
      </c>
      <c r="Z19" s="261">
        <v>3.9633149588031244E-4</v>
      </c>
      <c r="AA19" s="249">
        <f>$Z19*各種係数!$F13</f>
        <v>7.9984206230173223E-5</v>
      </c>
      <c r="AB19" s="250">
        <f>$Z19*各種係数!$G13</f>
        <v>1.7746480738083618E-5</v>
      </c>
      <c r="AC19" s="250">
        <f>$Z19*単位調整!$B$1*'雇用表(大分類）'!$M17</f>
        <v>3.8813849224971593E-4</v>
      </c>
      <c r="AD19" s="251">
        <f>$Z19*単位調整!$B$1*'雇用表(大分類）'!$N17</f>
        <v>3.8001774668172439E-4</v>
      </c>
      <c r="AE19" s="247"/>
      <c r="AF19" s="256">
        <f t="shared" si="3"/>
        <v>2.6241207899879828E-3</v>
      </c>
    </row>
    <row r="20" spans="1:32" ht="15.75" customHeight="1">
      <c r="A20" s="333" t="s">
        <v>16</v>
      </c>
      <c r="B20" s="334" t="s">
        <v>38</v>
      </c>
      <c r="C20" s="262"/>
      <c r="D20" s="247"/>
      <c r="E20" s="262"/>
      <c r="F20" s="249"/>
      <c r="G20" s="250"/>
      <c r="H20" s="250"/>
      <c r="I20" s="251"/>
      <c r="J20" s="263"/>
      <c r="K20" s="264">
        <v>0.32387832609378719</v>
      </c>
      <c r="L20" s="263">
        <f>K20*各種係数!$E14</f>
        <v>0.12424806419068757</v>
      </c>
      <c r="M20" s="256">
        <v>0.13256181615491378</v>
      </c>
      <c r="N20" s="249">
        <f>$M20*各種係数!$F14</f>
        <v>7.0969457838682345E-2</v>
      </c>
      <c r="O20" s="250">
        <f>$M20*各種係数!$G14</f>
        <v>4.3961143756073601E-2</v>
      </c>
      <c r="P20" s="250">
        <f>$M20*単位調整!$B$1*'雇用表(大分類）'!$M18</f>
        <v>0.79058453525668582</v>
      </c>
      <c r="Q20" s="251">
        <f>$M20*単位調整!$B$1*'雇用表(大分類）'!$N18</f>
        <v>0.74099933008515428</v>
      </c>
      <c r="R20" s="265"/>
      <c r="S20" s="256">
        <f t="shared" si="0"/>
        <v>0.13256181615491378</v>
      </c>
      <c r="T20" s="247"/>
      <c r="U20" s="255">
        <f t="shared" si="1"/>
        <v>4.3961143756073601E-2</v>
      </c>
      <c r="V20" s="266"/>
      <c r="W20" s="267">
        <f t="shared" si="2"/>
        <v>2.9275612792893927E-2</v>
      </c>
      <c r="X20" s="269">
        <f>$W$46*各種係数!H14</f>
        <v>2.1522445107524848E-3</v>
      </c>
      <c r="Y20" s="267">
        <f>X20*各種係数!$E14</f>
        <v>8.2565640421580321E-4</v>
      </c>
      <c r="Z20" s="261">
        <v>3.2036146092253815E-3</v>
      </c>
      <c r="AA20" s="249">
        <f>$Z20*各種係数!$F14</f>
        <v>1.715115246121195E-3</v>
      </c>
      <c r="AB20" s="250">
        <f>$Z20*各種係数!$G14</f>
        <v>1.0624067054922747E-3</v>
      </c>
      <c r="AC20" s="250">
        <f>$Z20*単位調整!$B$1*'雇用表(大分類）'!$M18</f>
        <v>1.9106015898395601E-2</v>
      </c>
      <c r="AD20" s="251">
        <f>$Z20*単位調整!$B$1*'雇用表(大分類）'!$N18</f>
        <v>1.7907692789248395E-2</v>
      </c>
      <c r="AE20" s="247"/>
      <c r="AF20" s="256">
        <f t="shared" si="3"/>
        <v>0.13576543076413916</v>
      </c>
    </row>
    <row r="21" spans="1:32" ht="15.75" customHeight="1">
      <c r="A21" s="333" t="s">
        <v>17</v>
      </c>
      <c r="B21" s="334" t="s">
        <v>265</v>
      </c>
      <c r="C21" s="262"/>
      <c r="D21" s="247"/>
      <c r="E21" s="262"/>
      <c r="F21" s="249"/>
      <c r="G21" s="250"/>
      <c r="H21" s="250"/>
      <c r="I21" s="251"/>
      <c r="J21" s="263"/>
      <c r="K21" s="264">
        <v>5.3090578511885015E-3</v>
      </c>
      <c r="L21" s="263">
        <f>K21*各種係数!$E15</f>
        <v>9.0554065345838509E-4</v>
      </c>
      <c r="M21" s="256">
        <v>3.208651844913681E-3</v>
      </c>
      <c r="N21" s="249">
        <f>$M21*各種係数!$F15</f>
        <v>1.54095062409082E-3</v>
      </c>
      <c r="O21" s="250">
        <f>$M21*各種係数!$G15</f>
        <v>8.2640055417247877E-4</v>
      </c>
      <c r="P21" s="250">
        <f>$M21*単位調整!$B$1*'雇用表(大分類）'!$M19</f>
        <v>1.2821071577887248E-2</v>
      </c>
      <c r="Q21" s="251">
        <f>$M21*単位調整!$B$1*'雇用表(大分類）'!$N19</f>
        <v>1.2426341231893408E-2</v>
      </c>
      <c r="R21" s="265"/>
      <c r="S21" s="256">
        <f t="shared" si="0"/>
        <v>3.208651844913681E-3</v>
      </c>
      <c r="T21" s="247"/>
      <c r="U21" s="255">
        <f t="shared" si="1"/>
        <v>8.2640055417247877E-4</v>
      </c>
      <c r="V21" s="266"/>
      <c r="W21" s="267">
        <f t="shared" si="2"/>
        <v>5.5033560477925304E-4</v>
      </c>
      <c r="X21" s="269">
        <f>$W$46*各種係数!H15</f>
        <v>1.5768321224160186E-4</v>
      </c>
      <c r="Y21" s="267">
        <f>X21*各種係数!$E15</f>
        <v>2.6895272768729068E-5</v>
      </c>
      <c r="Z21" s="261">
        <v>3.8468210081329382E-4</v>
      </c>
      <c r="AA21" s="249">
        <f>$Z21*各種係数!$F15</f>
        <v>1.8474304847516408E-4</v>
      </c>
      <c r="AB21" s="250">
        <f>$Z21*各種係数!$G15</f>
        <v>9.9076346284273023E-5</v>
      </c>
      <c r="AC21" s="250">
        <f>$Z21*単位調整!$B$1*'雇用表(大分類）'!$M19</f>
        <v>1.5371056093472677E-3</v>
      </c>
      <c r="AD21" s="251">
        <f>$Z21*単位調整!$B$1*'雇用表(大分類）'!$N19</f>
        <v>1.4897817780028444E-3</v>
      </c>
      <c r="AE21" s="247"/>
      <c r="AF21" s="256">
        <f t="shared" si="3"/>
        <v>3.5933339457269748E-3</v>
      </c>
    </row>
    <row r="22" spans="1:32" ht="15.75" customHeight="1">
      <c r="A22" s="333" t="s">
        <v>18</v>
      </c>
      <c r="B22" s="334" t="s">
        <v>266</v>
      </c>
      <c r="C22" s="262"/>
      <c r="D22" s="247"/>
      <c r="E22" s="262"/>
      <c r="F22" s="249"/>
      <c r="G22" s="250"/>
      <c r="H22" s="250"/>
      <c r="I22" s="251"/>
      <c r="J22" s="263"/>
      <c r="K22" s="264">
        <v>2.3011076789407887E-3</v>
      </c>
      <c r="L22" s="263">
        <f>K22*各種係数!$E16</f>
        <v>7.1921644255906368E-4</v>
      </c>
      <c r="M22" s="256">
        <v>6.9899189538932599E-3</v>
      </c>
      <c r="N22" s="249">
        <f>$M22*各種係数!$F16</f>
        <v>3.4552779535410479E-3</v>
      </c>
      <c r="O22" s="250">
        <f>$M22*各種係数!$G16</f>
        <v>2.0620916916435847E-3</v>
      </c>
      <c r="P22" s="250">
        <f>$M22*単位調整!$B$1*'雇用表(大分類）'!$M20</f>
        <v>3.1088934364646523E-2</v>
      </c>
      <c r="Q22" s="251">
        <f>$M22*単位調整!$B$1*'雇用表(大分類）'!$N20</f>
        <v>3.0310865278262551E-2</v>
      </c>
      <c r="R22" s="265"/>
      <c r="S22" s="256">
        <f t="shared" si="0"/>
        <v>6.9899189538932599E-3</v>
      </c>
      <c r="T22" s="247"/>
      <c r="U22" s="255">
        <f t="shared" si="1"/>
        <v>2.0620916916435847E-3</v>
      </c>
      <c r="V22" s="266"/>
      <c r="W22" s="267">
        <f t="shared" si="2"/>
        <v>1.3732353790194716E-3</v>
      </c>
      <c r="X22" s="269">
        <f>$W$46*各種係数!H16</f>
        <v>2.4675313374506097E-5</v>
      </c>
      <c r="Y22" s="267">
        <f>X22*各種係数!$E16</f>
        <v>7.7123253581993786E-6</v>
      </c>
      <c r="Z22" s="261">
        <v>6.7961656715701977E-4</v>
      </c>
      <c r="AA22" s="249">
        <f>$Z22*各種係数!$F16</f>
        <v>3.3595012429306614E-4</v>
      </c>
      <c r="AB22" s="250">
        <f>$Z22*各種係数!$G16</f>
        <v>2.0049326549877267E-4</v>
      </c>
      <c r="AC22" s="250">
        <f>$Z22*単位調整!$B$1*'雇用表(大分類）'!$M20</f>
        <v>3.0227181443502646E-3</v>
      </c>
      <c r="AD22" s="251">
        <f>$Z22*単位調整!$B$1*'雇用表(大分類）'!$N20</f>
        <v>2.9470679622827386E-3</v>
      </c>
      <c r="AE22" s="247"/>
      <c r="AF22" s="256">
        <f t="shared" si="3"/>
        <v>7.6695355210502792E-3</v>
      </c>
    </row>
    <row r="23" spans="1:32" ht="15.75" customHeight="1">
      <c r="A23" s="333" t="s">
        <v>19</v>
      </c>
      <c r="B23" s="334" t="s">
        <v>267</v>
      </c>
      <c r="C23" s="262"/>
      <c r="D23" s="247"/>
      <c r="E23" s="262"/>
      <c r="F23" s="249"/>
      <c r="G23" s="250"/>
      <c r="H23" s="250"/>
      <c r="I23" s="251"/>
      <c r="J23" s="263"/>
      <c r="K23" s="264">
        <v>4.3339247764804097E-4</v>
      </c>
      <c r="L23" s="263">
        <f>K23*各種係数!$E17</f>
        <v>7.567904613595834E-5</v>
      </c>
      <c r="M23" s="256">
        <v>1.3212240600245675E-3</v>
      </c>
      <c r="N23" s="249">
        <f>$M23*各種係数!$F17</f>
        <v>5.9204358646601615E-4</v>
      </c>
      <c r="O23" s="250">
        <f>$M23*各種係数!$G17</f>
        <v>5.2011831292846078E-4</v>
      </c>
      <c r="P23" s="250">
        <f>$M23*単位調整!$B$1*'雇用表(大分類）'!$M21</f>
        <v>8.6516236888862033E-4</v>
      </c>
      <c r="Q23" s="251">
        <f>$M23*単位調整!$B$1*'雇用表(大分類）'!$N21</f>
        <v>8.6083655704417719E-4</v>
      </c>
      <c r="R23" s="265"/>
      <c r="S23" s="256">
        <f t="shared" si="0"/>
        <v>1.3212240600245675E-3</v>
      </c>
      <c r="T23" s="247"/>
      <c r="U23" s="255">
        <f t="shared" si="1"/>
        <v>5.2011831292846078E-4</v>
      </c>
      <c r="V23" s="266"/>
      <c r="W23" s="267">
        <f t="shared" si="2"/>
        <v>3.4636911223864927E-4</v>
      </c>
      <c r="X23" s="269">
        <f>$W$46*各種係数!H17</f>
        <v>5.1627123402273078E-4</v>
      </c>
      <c r="Y23" s="267">
        <f>X23*各種係数!$E17</f>
        <v>9.0151344458737858E-5</v>
      </c>
      <c r="Z23" s="261">
        <v>7.562211236852753E-4</v>
      </c>
      <c r="AA23" s="249">
        <f>$Z23*各種係数!$F17</f>
        <v>3.3886445136312919E-4</v>
      </c>
      <c r="AB23" s="250">
        <f>$Z23*各種係数!$G17</f>
        <v>2.9769701215154722E-4</v>
      </c>
      <c r="AC23" s="250">
        <f>$Z23*単位調整!$B$1*'雇用表(大分類）'!$M21</f>
        <v>4.951878175447408E-4</v>
      </c>
      <c r="AD23" s="251">
        <f>$Z23*単位調整!$B$1*'雇用表(大分類）'!$N21</f>
        <v>4.9271187845701704E-4</v>
      </c>
      <c r="AE23" s="247"/>
      <c r="AF23" s="256">
        <f t="shared" si="3"/>
        <v>2.0774451837098427E-3</v>
      </c>
    </row>
    <row r="24" spans="1:32" ht="15.75" customHeight="1">
      <c r="A24" s="333" t="s">
        <v>20</v>
      </c>
      <c r="B24" s="334" t="s">
        <v>53</v>
      </c>
      <c r="C24" s="262"/>
      <c r="D24" s="247"/>
      <c r="E24" s="262"/>
      <c r="F24" s="249"/>
      <c r="G24" s="250"/>
      <c r="H24" s="250"/>
      <c r="I24" s="251"/>
      <c r="J24" s="263"/>
      <c r="K24" s="264">
        <v>3.1988492397831594E-4</v>
      </c>
      <c r="L24" s="263">
        <f>K24*各種係数!$E18</f>
        <v>7.07899047592006E-5</v>
      </c>
      <c r="M24" s="256">
        <v>4.8497840955956419E-3</v>
      </c>
      <c r="N24" s="249">
        <f>$M24*各種係数!$F18</f>
        <v>1.8352048145857099E-3</v>
      </c>
      <c r="O24" s="250">
        <f>$M24*各種係数!$G18</f>
        <v>1.2344410562703473E-3</v>
      </c>
      <c r="P24" s="250">
        <f>$M24*単位調整!$B$1*'雇用表(大分類）'!$M22</f>
        <v>3.242468688099315E-3</v>
      </c>
      <c r="Q24" s="251">
        <f>$M24*単位調整!$B$1*'雇用表(大分類）'!$N22</f>
        <v>3.2195537150385427E-3</v>
      </c>
      <c r="R24" s="265"/>
      <c r="S24" s="256">
        <f t="shared" si="0"/>
        <v>4.8497840955956419E-3</v>
      </c>
      <c r="T24" s="247"/>
      <c r="U24" s="255">
        <f t="shared" si="1"/>
        <v>1.2344410562703473E-3</v>
      </c>
      <c r="V24" s="266"/>
      <c r="W24" s="267">
        <f t="shared" si="2"/>
        <v>8.2206729150509795E-4</v>
      </c>
      <c r="X24" s="269">
        <f>$W$46*各種係数!H18</f>
        <v>5.0663990202816551E-4</v>
      </c>
      <c r="Y24" s="267">
        <f>X24*各種係数!$E18</f>
        <v>1.1211841422766064E-4</v>
      </c>
      <c r="Z24" s="261">
        <v>7.8637282762986148E-4</v>
      </c>
      <c r="AA24" s="249">
        <f>$Z24*各種係数!$F18</f>
        <v>2.9757101983907071E-4</v>
      </c>
      <c r="AB24" s="250">
        <f>$Z24*各種係数!$G18</f>
        <v>2.0015961222753824E-4</v>
      </c>
      <c r="AC24" s="250">
        <f>$Z24*単位調整!$B$1*'雇用表(大分類）'!$M22</f>
        <v>5.2575315117172965E-4</v>
      </c>
      <c r="AD24" s="251">
        <f>$Z24*単位調整!$B$1*'雇用表(大分類）'!$N22</f>
        <v>5.2203758119878456E-4</v>
      </c>
      <c r="AE24" s="247"/>
      <c r="AF24" s="256">
        <f t="shared" si="3"/>
        <v>5.6361569232255037E-3</v>
      </c>
    </row>
    <row r="25" spans="1:32" ht="15.75" customHeight="1">
      <c r="A25" s="333" t="s">
        <v>21</v>
      </c>
      <c r="B25" s="334" t="s">
        <v>29</v>
      </c>
      <c r="C25" s="262"/>
      <c r="D25" s="247"/>
      <c r="E25" s="262"/>
      <c r="F25" s="249"/>
      <c r="G25" s="250"/>
      <c r="H25" s="250"/>
      <c r="I25" s="251"/>
      <c r="J25" s="263"/>
      <c r="K25" s="264">
        <v>3.5238935980191899E-3</v>
      </c>
      <c r="L25" s="263">
        <f>K25*各種係数!$E19</f>
        <v>2.7271779466728712E-4</v>
      </c>
      <c r="M25" s="256">
        <v>1.039708960796858E-3</v>
      </c>
      <c r="N25" s="249">
        <f>$M25*各種係数!$F19</f>
        <v>3.3767370180282021E-4</v>
      </c>
      <c r="O25" s="250">
        <f>$M25*各種係数!$G19</f>
        <v>2.0893580479120334E-4</v>
      </c>
      <c r="P25" s="250">
        <f>$M25*単位調整!$B$1*'雇用表(大分類）'!$M23</f>
        <v>5.2514310039000495E-3</v>
      </c>
      <c r="Q25" s="251">
        <f>$M25*単位調整!$B$1*'雇用表(大分類）'!$N23</f>
        <v>5.2375932410439231E-3</v>
      </c>
      <c r="R25" s="265"/>
      <c r="S25" s="256">
        <f t="shared" si="0"/>
        <v>1.039708960796858E-3</v>
      </c>
      <c r="T25" s="247"/>
      <c r="U25" s="255">
        <f t="shared" si="1"/>
        <v>2.0893580479120334E-4</v>
      </c>
      <c r="V25" s="266"/>
      <c r="W25" s="267">
        <f t="shared" si="2"/>
        <v>1.391393216149856E-4</v>
      </c>
      <c r="X25" s="269">
        <f>$W$46*各種係数!H19</f>
        <v>2.0553501269757551E-2</v>
      </c>
      <c r="Y25" s="267">
        <f>X25*各種係数!$E19</f>
        <v>1.5906568637970098E-3</v>
      </c>
      <c r="Z25" s="261">
        <v>1.7602597223307795E-3</v>
      </c>
      <c r="AA25" s="249">
        <f>$Z25*各種係数!$F19</f>
        <v>5.7169211672301195E-4</v>
      </c>
      <c r="AB25" s="250">
        <f>$Z25*各種係数!$G19</f>
        <v>3.5373483887726152E-4</v>
      </c>
      <c r="AC25" s="250">
        <f>$Z25*単位調整!$B$1*'雇用表(大分類）'!$M23</f>
        <v>8.8908365988108959E-3</v>
      </c>
      <c r="AD25" s="251">
        <f>$Z25*単位調整!$B$1*'雇用表(大分類）'!$N23</f>
        <v>8.8674088343871516E-3</v>
      </c>
      <c r="AE25" s="247"/>
      <c r="AF25" s="256">
        <f t="shared" si="3"/>
        <v>2.7999686831276377E-3</v>
      </c>
    </row>
    <row r="26" spans="1:32" ht="15.75" customHeight="1">
      <c r="A26" s="333" t="s">
        <v>57</v>
      </c>
      <c r="B26" s="334" t="s">
        <v>352</v>
      </c>
      <c r="C26" s="262"/>
      <c r="D26" s="247"/>
      <c r="E26" s="262"/>
      <c r="F26" s="249"/>
      <c r="G26" s="250"/>
      <c r="H26" s="250"/>
      <c r="I26" s="251"/>
      <c r="J26" s="263"/>
      <c r="K26" s="264">
        <v>3.8437785219975059E-3</v>
      </c>
      <c r="L26" s="263">
        <f>K26*各種係数!$E20</f>
        <v>6.8481805065010666E-5</v>
      </c>
      <c r="M26" s="256">
        <v>1.1305021232339729E-4</v>
      </c>
      <c r="N26" s="249">
        <f>$M26*各種係数!$F20</f>
        <v>5.0592532364338403E-5</v>
      </c>
      <c r="O26" s="250">
        <f>$M26*各種係数!$G20</f>
        <v>4.8405558804926372E-5</v>
      </c>
      <c r="P26" s="250">
        <f>$M26*単位調整!$B$1*'雇用表(大分類）'!$M24</f>
        <v>1.0463199618948146E-2</v>
      </c>
      <c r="Q26" s="251">
        <f>$M26*単位調整!$B$1*'雇用表(大分類）'!$N24</f>
        <v>1.0066606652577158E-2</v>
      </c>
      <c r="R26" s="265"/>
      <c r="S26" s="256">
        <f t="shared" si="0"/>
        <v>1.1305021232339729E-4</v>
      </c>
      <c r="T26" s="247"/>
      <c r="U26" s="255">
        <f t="shared" si="1"/>
        <v>4.8405558804926372E-5</v>
      </c>
      <c r="V26" s="266"/>
      <c r="W26" s="267">
        <f t="shared" si="2"/>
        <v>3.223533956395066E-5</v>
      </c>
      <c r="X26" s="269">
        <f>$W$46*各種係数!H20</f>
        <v>3.4751676585448359E-2</v>
      </c>
      <c r="Y26" s="267">
        <f>X26*各種係数!$E20</f>
        <v>6.1914533524429585E-4</v>
      </c>
      <c r="Z26" s="261">
        <v>6.2908747383023044E-4</v>
      </c>
      <c r="AA26" s="249">
        <f>$Z26*各種係数!$F20</f>
        <v>2.8153090317698377E-4</v>
      </c>
      <c r="AB26" s="250">
        <f>$Z26*各種係数!$G20</f>
        <v>2.69361110272143E-4</v>
      </c>
      <c r="AC26" s="250">
        <f>$Z26*単位調整!$B$1*'雇用表(大分類）'!$M24</f>
        <v>5.8224285308159728E-2</v>
      </c>
      <c r="AD26" s="251">
        <f>$Z26*単位調整!$B$1*'雇用表(大分類）'!$N24</f>
        <v>5.6017375102281892E-2</v>
      </c>
      <c r="AE26" s="247"/>
      <c r="AF26" s="256">
        <f t="shared" si="3"/>
        <v>7.4213768615362776E-4</v>
      </c>
    </row>
    <row r="27" spans="1:32" ht="15.75" customHeight="1">
      <c r="A27" s="333" t="s">
        <v>22</v>
      </c>
      <c r="B27" s="334" t="s">
        <v>39</v>
      </c>
      <c r="C27" s="262"/>
      <c r="D27" s="247"/>
      <c r="E27" s="262"/>
      <c r="F27" s="249"/>
      <c r="G27" s="250"/>
      <c r="H27" s="250"/>
      <c r="I27" s="251"/>
      <c r="J27" s="263"/>
      <c r="K27" s="264">
        <v>0</v>
      </c>
      <c r="L27" s="263">
        <f>K27*各種係数!$E21</f>
        <v>0</v>
      </c>
      <c r="M27" s="256">
        <v>1.3392350679179451E-2</v>
      </c>
      <c r="N27" s="249">
        <f>$M27*各種係数!$F21</f>
        <v>3.1843731337705752E-3</v>
      </c>
      <c r="O27" s="250">
        <f>$M27*各種係数!$G21</f>
        <v>2.3870302952935258E-3</v>
      </c>
      <c r="P27" s="250">
        <f>$M27*単位調整!$B$1*'雇用表(大分類）'!$M25</f>
        <v>3.15682861164523E-2</v>
      </c>
      <c r="Q27" s="251">
        <f>$M27*単位調整!$B$1*'雇用表(大分類）'!$N25</f>
        <v>3.0911826967668542E-2</v>
      </c>
      <c r="R27" s="265"/>
      <c r="S27" s="256">
        <f t="shared" si="0"/>
        <v>1.3392350679179451E-2</v>
      </c>
      <c r="T27" s="247"/>
      <c r="U27" s="255">
        <f t="shared" si="1"/>
        <v>2.3870302952935258E-3</v>
      </c>
      <c r="V27" s="266"/>
      <c r="W27" s="267">
        <f t="shared" si="2"/>
        <v>1.5896259441672456E-3</v>
      </c>
      <c r="X27" s="269">
        <f>$W$46*各種係数!H21</f>
        <v>2.0387699083437884E-2</v>
      </c>
      <c r="Y27" s="267">
        <f>X27*各種係数!$E21</f>
        <v>6.8926198298237375E-3</v>
      </c>
      <c r="Z27" s="261">
        <v>9.8485575061896171E-3</v>
      </c>
      <c r="AA27" s="249">
        <f>$Z27*各種係数!$F21</f>
        <v>2.3417458727287652E-3</v>
      </c>
      <c r="AB27" s="250">
        <f>$Z27*各種係数!$G21</f>
        <v>1.7553904983061163E-3</v>
      </c>
      <c r="AC27" s="250">
        <f>$Z27*単位調整!$B$1*'雇用表(大分類）'!$M25</f>
        <v>2.3214899955769131E-2</v>
      </c>
      <c r="AD27" s="251">
        <f>$Z27*単位調整!$B$1*'雇用表(大分類）'!$N25</f>
        <v>2.2732148582829632E-2</v>
      </c>
      <c r="AE27" s="247"/>
      <c r="AF27" s="256">
        <f t="shared" si="3"/>
        <v>2.3240908185369068E-2</v>
      </c>
    </row>
    <row r="28" spans="1:32" ht="15.75" customHeight="1">
      <c r="A28" s="333" t="s">
        <v>71</v>
      </c>
      <c r="B28" s="334" t="s">
        <v>27</v>
      </c>
      <c r="C28" s="262"/>
      <c r="D28" s="247"/>
      <c r="E28" s="262"/>
      <c r="F28" s="249"/>
      <c r="G28" s="250"/>
      <c r="H28" s="250"/>
      <c r="I28" s="251"/>
      <c r="J28" s="263"/>
      <c r="K28" s="264">
        <v>5.2693302074040972E-2</v>
      </c>
      <c r="L28" s="263">
        <f>K28*各種係数!$E22</f>
        <v>2.4526968306196249E-2</v>
      </c>
      <c r="M28" s="256">
        <v>3.9723753522214397E-2</v>
      </c>
      <c r="N28" s="249">
        <f>$M28*各種係数!$F22</f>
        <v>1.9459494430968786E-2</v>
      </c>
      <c r="O28" s="250">
        <f>$M28*各種係数!$G22</f>
        <v>1.1072000593131029E-2</v>
      </c>
      <c r="P28" s="250">
        <f>$M28*単位調整!$B$1*'雇用表(大分類）'!$M26</f>
        <v>0.26958171974831274</v>
      </c>
      <c r="Q28" s="251">
        <f>$M28*単位調整!$B$1*'雇用表(大分類）'!$N26</f>
        <v>0.2289515046714535</v>
      </c>
      <c r="R28" s="265"/>
      <c r="S28" s="256">
        <f t="shared" si="0"/>
        <v>3.9723753522214397E-2</v>
      </c>
      <c r="T28" s="247"/>
      <c r="U28" s="255">
        <f t="shared" si="1"/>
        <v>1.1072000593131029E-2</v>
      </c>
      <c r="V28" s="266"/>
      <c r="W28" s="267">
        <f t="shared" si="2"/>
        <v>7.3733204942469975E-3</v>
      </c>
      <c r="X28" s="269">
        <f>$W$46*各種係数!H22</f>
        <v>2.1394292673547574E-2</v>
      </c>
      <c r="Y28" s="267">
        <f>X28*各種係数!$E22</f>
        <v>9.9583271057916197E-3</v>
      </c>
      <c r="Z28" s="261">
        <v>1.6823595767678723E-2</v>
      </c>
      <c r="AA28" s="249">
        <f>$Z28*各種係数!$F22</f>
        <v>8.2413830296005821E-3</v>
      </c>
      <c r="AB28" s="250">
        <f>$Z28*各種係数!$G22</f>
        <v>4.6891556260958249E-3</v>
      </c>
      <c r="AC28" s="250">
        <f>$Z28*単位調整!$B$1*'雇用表(大分類）'!$M26</f>
        <v>0.11417183617517432</v>
      </c>
      <c r="AD28" s="251">
        <f>$Z28*単位調整!$B$1*'雇用表(大分類）'!$N26</f>
        <v>9.6964340563646279E-2</v>
      </c>
      <c r="AE28" s="247"/>
      <c r="AF28" s="256">
        <f t="shared" si="3"/>
        <v>5.654734928989312E-2</v>
      </c>
    </row>
    <row r="29" spans="1:32" ht="15.75" customHeight="1">
      <c r="A29" s="333" t="s">
        <v>74</v>
      </c>
      <c r="B29" s="334" t="s">
        <v>30</v>
      </c>
      <c r="C29" s="262">
        <f>入力用シート!J81</f>
        <v>10</v>
      </c>
      <c r="D29" s="247"/>
      <c r="E29" s="262">
        <f t="shared" ref="E29" si="4">C29</f>
        <v>10</v>
      </c>
      <c r="F29" s="249" cm="1">
        <f t="array" ref="F29">MMULT(建設分析用投入係数!$C$48:$BT$48,入力用シート!$M$11:$M$80)</f>
        <v>4.9527524807849774</v>
      </c>
      <c r="G29" s="250" cm="1">
        <f t="array" ref="G29">MMULT(建設分析用投入係数!$C$43:$BT$43,入力用シート!$M$11:$M$80)</f>
        <v>3.1228404542985051</v>
      </c>
      <c r="H29" s="250">
        <f>$E29*単位調整!$B$1*'雇用表(大分類）'!$M27</f>
        <v>79.341525010283434</v>
      </c>
      <c r="I29" s="251">
        <f>$E29*単位調整!$B$1*'雇用表(大分類）'!$N27</f>
        <v>62.18013717631078</v>
      </c>
      <c r="J29" s="263"/>
      <c r="K29" s="264">
        <v>6.3822201767931748E-3</v>
      </c>
      <c r="L29" s="263">
        <f>K29*各種係数!$E23</f>
        <v>6.3822201767931748E-3</v>
      </c>
      <c r="M29" s="256">
        <v>2.8262751856282728E-2</v>
      </c>
      <c r="N29" s="249">
        <f>$M29*各種係数!$F23</f>
        <v>1.4483643092218614E-2</v>
      </c>
      <c r="O29" s="250">
        <f>$M29*各種係数!$G23</f>
        <v>1.0675371987067155E-2</v>
      </c>
      <c r="P29" s="250">
        <f>$M29*単位調整!$B$1*'雇用表(大分類）'!$M27</f>
        <v>0.22424098332646905</v>
      </c>
      <c r="Q29" s="251">
        <f>$M29*単位調整!$B$1*'雇用表(大分類）'!$N27</f>
        <v>0.17573817874036921</v>
      </c>
      <c r="R29" s="265"/>
      <c r="S29" s="256">
        <f t="shared" si="0"/>
        <v>10.028262751856282</v>
      </c>
      <c r="T29" s="247"/>
      <c r="U29" s="255">
        <f t="shared" si="1"/>
        <v>3.1335158262855725</v>
      </c>
      <c r="V29" s="266"/>
      <c r="W29" s="267">
        <f t="shared" si="2"/>
        <v>2.0867427044153612</v>
      </c>
      <c r="X29" s="269">
        <f>$W$46*各種係数!H23</f>
        <v>0</v>
      </c>
      <c r="Y29" s="267">
        <f>X29*各種係数!$E23</f>
        <v>0</v>
      </c>
      <c r="Z29" s="261">
        <v>1.8543816881043909E-2</v>
      </c>
      <c r="AA29" s="249">
        <f>$Z29*各種係数!$F23</f>
        <v>9.5030387217157532E-3</v>
      </c>
      <c r="AB29" s="250">
        <f>$Z29*各種係数!$G23</f>
        <v>7.0043477815552044E-3</v>
      </c>
      <c r="AC29" s="250">
        <f>$Z29*単位調整!$B$1*'雇用表(大分類）'!$M27</f>
        <v>0.14712947108534616</v>
      </c>
      <c r="AD29" s="251">
        <f>$Z29*単位調整!$B$1*'雇用表(大分類）'!$N27</f>
        <v>0.11530570774356978</v>
      </c>
      <c r="AE29" s="247"/>
      <c r="AF29" s="256">
        <f t="shared" si="3"/>
        <v>10.046806568737326</v>
      </c>
    </row>
    <row r="30" spans="1:32" ht="15.75" customHeight="1">
      <c r="A30" s="333" t="s">
        <v>242</v>
      </c>
      <c r="B30" s="334" t="s">
        <v>40</v>
      </c>
      <c r="C30" s="262"/>
      <c r="D30" s="247"/>
      <c r="E30" s="262"/>
      <c r="F30" s="249"/>
      <c r="G30" s="250"/>
      <c r="H30" s="250"/>
      <c r="I30" s="251"/>
      <c r="J30" s="263"/>
      <c r="K30" s="264">
        <v>1.9812227549624726E-2</v>
      </c>
      <c r="L30" s="263">
        <f>K30*各種係数!$E24</f>
        <v>1.1718303840201094E-2</v>
      </c>
      <c r="M30" s="256">
        <v>5.7788693014525244E-2</v>
      </c>
      <c r="N30" s="249">
        <f>$M30*各種係数!$F24</f>
        <v>2.6815089547834153E-2</v>
      </c>
      <c r="O30" s="250">
        <f>$M30*各種係数!$G24</f>
        <v>5.1767330324011965E-3</v>
      </c>
      <c r="P30" s="250">
        <f>$M30*単位調整!$B$1*'雇用表(大分類）'!$M28</f>
        <v>7.3030684370475829E-2</v>
      </c>
      <c r="Q30" s="251">
        <f>$M30*単位調整!$B$1*'雇用表(大分類）'!$N28</f>
        <v>7.1848798716469472E-2</v>
      </c>
      <c r="R30" s="265"/>
      <c r="S30" s="256">
        <f t="shared" si="0"/>
        <v>5.7788693014525244E-2</v>
      </c>
      <c r="T30" s="247"/>
      <c r="U30" s="255">
        <f t="shared" si="1"/>
        <v>5.1767330324011965E-3</v>
      </c>
      <c r="V30" s="266"/>
      <c r="W30" s="267">
        <f t="shared" si="2"/>
        <v>3.4474087532770994E-3</v>
      </c>
      <c r="X30" s="269">
        <f>$W$46*各種係数!H24</f>
        <v>6.5369442202816153E-2</v>
      </c>
      <c r="Y30" s="267">
        <f>X30*各種係数!$E24</f>
        <v>3.8663950516335227E-2</v>
      </c>
      <c r="Z30" s="261">
        <v>6.2282340144461629E-2</v>
      </c>
      <c r="AA30" s="249">
        <f>$Z30*各種係数!$F24</f>
        <v>2.8900230150604403E-2</v>
      </c>
      <c r="AB30" s="250">
        <f>$Z30*各種係数!$G24</f>
        <v>5.5792756461898402E-3</v>
      </c>
      <c r="AC30" s="250">
        <f>$Z30*単位調整!$B$1*'雇用表(大分類）'!$M28</f>
        <v>7.8709548315991806E-2</v>
      </c>
      <c r="AD30" s="251">
        <f>$Z30*単位調整!$B$1*'雇用表(大分類）'!$N28</f>
        <v>7.7435759267047904E-2</v>
      </c>
      <c r="AE30" s="247"/>
      <c r="AF30" s="256">
        <f t="shared" si="3"/>
        <v>0.12007103315898687</v>
      </c>
    </row>
    <row r="31" spans="1:32" ht="15.75" customHeight="1">
      <c r="A31" s="333" t="s">
        <v>243</v>
      </c>
      <c r="B31" s="334" t="s">
        <v>268</v>
      </c>
      <c r="C31" s="262"/>
      <c r="D31" s="247"/>
      <c r="E31" s="262"/>
      <c r="F31" s="249"/>
      <c r="G31" s="250"/>
      <c r="H31" s="250"/>
      <c r="I31" s="251"/>
      <c r="J31" s="263"/>
      <c r="K31" s="264">
        <v>4.9066219790867491E-3</v>
      </c>
      <c r="L31" s="263">
        <f>K31*各種係数!$E25</f>
        <v>4.9066219790867491E-3</v>
      </c>
      <c r="M31" s="256">
        <v>1.2746275870475105E-2</v>
      </c>
      <c r="N31" s="249">
        <f>$M31*各種係数!$F25</f>
        <v>6.9092696124656138E-3</v>
      </c>
      <c r="O31" s="250">
        <f>$M31*各種係数!$G25</f>
        <v>1.653246004323549E-3</v>
      </c>
      <c r="P31" s="250">
        <f>$M31*単位調整!$B$1*'雇用表(大分類）'!$M29</f>
        <v>1.6098108262219048E-2</v>
      </c>
      <c r="Q31" s="251">
        <f>$M31*単位調整!$B$1*'雇用表(大分類）'!$N29</f>
        <v>1.5853403033477393E-2</v>
      </c>
      <c r="R31" s="265"/>
      <c r="S31" s="256">
        <f t="shared" si="0"/>
        <v>1.2746275870475105E-2</v>
      </c>
      <c r="T31" s="247"/>
      <c r="U31" s="255">
        <f t="shared" si="1"/>
        <v>1.653246004323549E-3</v>
      </c>
      <c r="V31" s="266"/>
      <c r="W31" s="267">
        <f t="shared" si="2"/>
        <v>1.1009674848891625E-3</v>
      </c>
      <c r="X31" s="269">
        <f>$W$46*各種係数!H25</f>
        <v>3.2907316307381647E-2</v>
      </c>
      <c r="Y31" s="267">
        <f>X31*各種係数!$E25</f>
        <v>3.2907316307381647E-2</v>
      </c>
      <c r="Z31" s="261">
        <v>4.1465353748609074E-2</v>
      </c>
      <c r="AA31" s="249">
        <f>$Z31*各種係数!$F25</f>
        <v>2.2476785496932994E-2</v>
      </c>
      <c r="AB31" s="250">
        <f>$Z31*各種係数!$G25</f>
        <v>5.3782321282989168E-3</v>
      </c>
      <c r="AC31" s="250">
        <f>$Z31*単位調整!$B$1*'雇用表(大分類）'!$M29</f>
        <v>5.23693163838167E-2</v>
      </c>
      <c r="AD31" s="251">
        <f>$Z31*単位調整!$B$1*'雇用表(大分類）'!$N29</f>
        <v>5.1573257285691371E-2</v>
      </c>
      <c r="AE31" s="247"/>
      <c r="AF31" s="256">
        <f t="shared" si="3"/>
        <v>5.4211629619084177E-2</v>
      </c>
    </row>
    <row r="32" spans="1:32" ht="15.75" customHeight="1">
      <c r="A32" s="333" t="s">
        <v>244</v>
      </c>
      <c r="B32" s="334" t="s">
        <v>269</v>
      </c>
      <c r="C32" s="262"/>
      <c r="D32" s="247"/>
      <c r="E32" s="262"/>
      <c r="F32" s="249"/>
      <c r="G32" s="250"/>
      <c r="H32" s="250"/>
      <c r="I32" s="251"/>
      <c r="J32" s="263"/>
      <c r="K32" s="264">
        <v>4.3308291159257807E-2</v>
      </c>
      <c r="L32" s="263">
        <f>K32*各種係数!$E26</f>
        <v>4.2767957292500249E-2</v>
      </c>
      <c r="M32" s="256">
        <v>5.7117945661433744E-2</v>
      </c>
      <c r="N32" s="249">
        <f>$M32*各種係数!$F26</f>
        <v>3.9251485819463187E-2</v>
      </c>
      <c r="O32" s="250">
        <f>$M32*各種係数!$G26</f>
        <v>2.7502521118936953E-2</v>
      </c>
      <c r="P32" s="250">
        <f>$M32*単位調整!$B$1*'雇用表(大分類）'!$M30</f>
        <v>0.32275486648322577</v>
      </c>
      <c r="Q32" s="251">
        <f>$M32*単位調整!$B$1*'雇用表(大分類）'!$N30</f>
        <v>0.31772272052539835</v>
      </c>
      <c r="R32" s="265"/>
      <c r="S32" s="256">
        <f t="shared" si="0"/>
        <v>5.7117945661433744E-2</v>
      </c>
      <c r="T32" s="247"/>
      <c r="U32" s="255">
        <f t="shared" si="1"/>
        <v>2.7502521118936953E-2</v>
      </c>
      <c r="V32" s="266"/>
      <c r="W32" s="267">
        <f t="shared" si="2"/>
        <v>1.8315109442418622E-2</v>
      </c>
      <c r="X32" s="269">
        <f>$W$46*各種係数!H26</f>
        <v>1.023762832351242E-2</v>
      </c>
      <c r="Y32" s="267">
        <f>X32*各種係数!$E26</f>
        <v>1.0109899033106379E-2</v>
      </c>
      <c r="Z32" s="261">
        <v>2.1148829694997942E-2</v>
      </c>
      <c r="AA32" s="249">
        <f>$Z32*各種係数!$F26</f>
        <v>1.4533488192870281E-2</v>
      </c>
      <c r="AB32" s="250">
        <f>$Z32*各種係数!$G26</f>
        <v>1.0183246764076313E-2</v>
      </c>
      <c r="AC32" s="250">
        <f>$Z32*単位調整!$B$1*'雇用表(大分類）'!$M30</f>
        <v>0.11950513320184776</v>
      </c>
      <c r="AD32" s="251">
        <f>$Z32*単位調整!$B$1*'雇用表(大分類）'!$N30</f>
        <v>0.1176419009614361</v>
      </c>
      <c r="AE32" s="247"/>
      <c r="AF32" s="256">
        <f t="shared" si="3"/>
        <v>7.8266775356431686E-2</v>
      </c>
    </row>
    <row r="33" spans="1:32" ht="15.75" customHeight="1">
      <c r="A33" s="333" t="s">
        <v>245</v>
      </c>
      <c r="B33" s="334" t="s">
        <v>41</v>
      </c>
      <c r="C33" s="262"/>
      <c r="D33" s="247"/>
      <c r="E33" s="262"/>
      <c r="F33" s="249"/>
      <c r="G33" s="250"/>
      <c r="H33" s="250"/>
      <c r="I33" s="251"/>
      <c r="J33" s="263"/>
      <c r="K33" s="264">
        <v>0.42135035809053467</v>
      </c>
      <c r="L33" s="263">
        <f>K33*各種係数!$E27</f>
        <v>0.32754758034079051</v>
      </c>
      <c r="M33" s="256">
        <v>0.39991911727860258</v>
      </c>
      <c r="N33" s="249">
        <f>$M33*各種係数!$F27</f>
        <v>0.2813608028445751</v>
      </c>
      <c r="O33" s="250">
        <f>$M33*各種係数!$G27</f>
        <v>0.18000177353624225</v>
      </c>
      <c r="P33" s="250">
        <f>$M33*単位調整!$B$1*'雇用表(大分類）'!$M31</f>
        <v>5.3709682202140012</v>
      </c>
      <c r="Q33" s="251">
        <f>$M33*単位調整!$B$1*'雇用表(大分類）'!$N31</f>
        <v>4.9150130203623004</v>
      </c>
      <c r="R33" s="265"/>
      <c r="S33" s="256">
        <f t="shared" si="0"/>
        <v>0.39991911727860258</v>
      </c>
      <c r="T33" s="247"/>
      <c r="U33" s="255">
        <f t="shared" si="1"/>
        <v>0.18000177353624225</v>
      </c>
      <c r="V33" s="266"/>
      <c r="W33" s="267">
        <f t="shared" si="2"/>
        <v>0.11987090812106455</v>
      </c>
      <c r="X33" s="269">
        <f>$W$46*各種係数!H27</f>
        <v>0.44469244820368287</v>
      </c>
      <c r="Y33" s="267">
        <f>X33*各種係数!$E27</f>
        <v>0.34569315679480545</v>
      </c>
      <c r="Z33" s="261">
        <v>0.38373337738880042</v>
      </c>
      <c r="AA33" s="249">
        <f>$Z33*各種係数!$F27</f>
        <v>0.2699734183128783</v>
      </c>
      <c r="AB33" s="250">
        <f>$Z33*各種係数!$G27</f>
        <v>0.17271664571843146</v>
      </c>
      <c r="AC33" s="250">
        <f>$Z33*単位調整!$B$1*'雇用表(大分類）'!$M31</f>
        <v>5.1535915287461211</v>
      </c>
      <c r="AD33" s="251">
        <f>$Z33*単位調整!$B$1*'雇用表(大分類）'!$N31</f>
        <v>4.7160899910159575</v>
      </c>
      <c r="AE33" s="247"/>
      <c r="AF33" s="256">
        <f t="shared" si="3"/>
        <v>0.78365249466740305</v>
      </c>
    </row>
    <row r="34" spans="1:32" ht="15.75" customHeight="1">
      <c r="A34" s="333" t="s">
        <v>246</v>
      </c>
      <c r="B34" s="334" t="s">
        <v>42</v>
      </c>
      <c r="C34" s="262"/>
      <c r="D34" s="247"/>
      <c r="E34" s="262"/>
      <c r="F34" s="249"/>
      <c r="G34" s="250"/>
      <c r="H34" s="250"/>
      <c r="I34" s="251"/>
      <c r="J34" s="263"/>
      <c r="K34" s="264">
        <v>0.13573439645196025</v>
      </c>
      <c r="L34" s="263">
        <f>K34*各種係数!$E28</f>
        <v>0.12123905563697564</v>
      </c>
      <c r="M34" s="256">
        <v>0.19456297655827692</v>
      </c>
      <c r="N34" s="249">
        <f>$M34*各種係数!$F28</f>
        <v>0.13262901576581063</v>
      </c>
      <c r="O34" s="250">
        <f>$M34*各種係数!$G28</f>
        <v>8.7164775166469907E-2</v>
      </c>
      <c r="P34" s="250">
        <f>$M34*単位調整!$B$1*'雇用表(大分類）'!$M32</f>
        <v>0.95544672422274868</v>
      </c>
      <c r="Q34" s="251">
        <f>$M34*単位調整!$B$1*'雇用表(大分類）'!$N32</f>
        <v>0.93502767023387634</v>
      </c>
      <c r="R34" s="265"/>
      <c r="S34" s="256">
        <f t="shared" si="0"/>
        <v>0.19456297655827692</v>
      </c>
      <c r="T34" s="247"/>
      <c r="U34" s="255">
        <f t="shared" si="1"/>
        <v>8.7164775166469907E-2</v>
      </c>
      <c r="V34" s="266"/>
      <c r="W34" s="267">
        <f t="shared" si="2"/>
        <v>5.8046765596281295E-2</v>
      </c>
      <c r="X34" s="269">
        <f>$W$46*各種係数!H28</f>
        <v>0.17198932215385987</v>
      </c>
      <c r="Y34" s="267">
        <f>X34*各種係数!$E28</f>
        <v>0.15362224714321043</v>
      </c>
      <c r="Z34" s="261">
        <v>0.22890621709853884</v>
      </c>
      <c r="AA34" s="249">
        <f>$Z34*各種係数!$F28</f>
        <v>0.15603999698966697</v>
      </c>
      <c r="AB34" s="250">
        <f>$Z34*各種係数!$G28</f>
        <v>0.10255064607127323</v>
      </c>
      <c r="AC34" s="250">
        <f>$Z34*単位調整!$B$1*'雇用表(大分類）'!$M32</f>
        <v>1.1240971902766472</v>
      </c>
      <c r="AD34" s="251">
        <f>$Z34*単位調整!$B$1*'雇用表(大分類）'!$N32</f>
        <v>1.100073871513719</v>
      </c>
      <c r="AE34" s="247"/>
      <c r="AF34" s="256">
        <f t="shared" si="3"/>
        <v>0.42346919365681579</v>
      </c>
    </row>
    <row r="35" spans="1:32" ht="15.75" customHeight="1">
      <c r="A35" s="333" t="s">
        <v>247</v>
      </c>
      <c r="B35" s="334" t="s">
        <v>43</v>
      </c>
      <c r="C35" s="262"/>
      <c r="D35" s="247"/>
      <c r="E35" s="262"/>
      <c r="F35" s="249"/>
      <c r="G35" s="250"/>
      <c r="H35" s="250"/>
      <c r="I35" s="251"/>
      <c r="J35" s="263"/>
      <c r="K35" s="264">
        <v>1.9683241693181856E-2</v>
      </c>
      <c r="L35" s="263">
        <f>K35*各種係数!$E29</f>
        <v>1.4897464420859034E-2</v>
      </c>
      <c r="M35" s="256">
        <v>6.6399496229505445E-2</v>
      </c>
      <c r="N35" s="249">
        <f>$M35*各種係数!$F29</f>
        <v>5.6533755043727173E-2</v>
      </c>
      <c r="O35" s="250">
        <f>$M35*各種係数!$G29</f>
        <v>3.8938723668814823E-3</v>
      </c>
      <c r="P35" s="250">
        <f>$M35*単位調整!$B$1*'雇用表(大分類）'!$M33</f>
        <v>9.2968054365337213E-2</v>
      </c>
      <c r="Q35" s="251">
        <f>$M35*単位調整!$B$1*'雇用表(大分類）'!$N33</f>
        <v>7.4853975662180508E-2</v>
      </c>
      <c r="R35" s="265"/>
      <c r="S35" s="256">
        <f t="shared" si="0"/>
        <v>6.6399496229505445E-2</v>
      </c>
      <c r="T35" s="247"/>
      <c r="U35" s="255">
        <f t="shared" si="1"/>
        <v>3.8938723668814823E-3</v>
      </c>
      <c r="V35" s="266"/>
      <c r="W35" s="267">
        <f t="shared" si="2"/>
        <v>2.5930967654139402E-3</v>
      </c>
      <c r="X35" s="269">
        <f>$W$46*各種係数!H29</f>
        <v>0.78286125017848252</v>
      </c>
      <c r="Y35" s="267">
        <f>X35*各種係数!$E29</f>
        <v>0.59251660894064162</v>
      </c>
      <c r="Z35" s="261">
        <v>0.6404499500376698</v>
      </c>
      <c r="AA35" s="249">
        <f>$Z35*各種係数!$F29</f>
        <v>0.54529089299186406</v>
      </c>
      <c r="AB35" s="250">
        <f>$Z35*各種係数!$G29</f>
        <v>3.7557971135843402E-2</v>
      </c>
      <c r="AC35" s="250">
        <f>$Z35*単位調整!$B$1*'雇用表(大分類）'!$M33</f>
        <v>0.89671442035612359</v>
      </c>
      <c r="AD35" s="251">
        <f>$Z35*単位調整!$B$1*'雇用表(大分類）'!$N33</f>
        <v>0.72199681767557788</v>
      </c>
      <c r="AE35" s="247"/>
      <c r="AF35" s="256">
        <f t="shared" si="3"/>
        <v>0.70684944626717527</v>
      </c>
    </row>
    <row r="36" spans="1:32" ht="15.75" customHeight="1">
      <c r="A36" s="333" t="s">
        <v>77</v>
      </c>
      <c r="B36" s="334" t="s">
        <v>270</v>
      </c>
      <c r="C36" s="262"/>
      <c r="D36" s="247"/>
      <c r="E36" s="262"/>
      <c r="F36" s="249"/>
      <c r="G36" s="250"/>
      <c r="H36" s="250"/>
      <c r="I36" s="251"/>
      <c r="J36" s="263"/>
      <c r="K36" s="264">
        <v>0.53939821390704867</v>
      </c>
      <c r="L36" s="263">
        <f>K36*各種係数!$E30</f>
        <v>0.4920689903891402</v>
      </c>
      <c r="M36" s="256">
        <v>0.672071376675623</v>
      </c>
      <c r="N36" s="249">
        <f>$M36*各種係数!$F30</f>
        <v>0.36665410050563335</v>
      </c>
      <c r="O36" s="250">
        <f>$M36*各種係数!$G30</f>
        <v>0.25884359531331519</v>
      </c>
      <c r="P36" s="250">
        <f>$M36*単位調整!$B$1*'雇用表(大分類）'!$M34</f>
        <v>5.216030451093606</v>
      </c>
      <c r="Q36" s="251">
        <f>$M36*単位調整!$B$1*'雇用表(大分類）'!$N34</f>
        <v>5.0630229877968098</v>
      </c>
      <c r="R36" s="265"/>
      <c r="S36" s="256">
        <f t="shared" si="0"/>
        <v>0.672071376675623</v>
      </c>
      <c r="T36" s="247"/>
      <c r="U36" s="255">
        <f t="shared" si="1"/>
        <v>0.25884359531331519</v>
      </c>
      <c r="V36" s="266"/>
      <c r="W36" s="267">
        <f t="shared" si="2"/>
        <v>0.17237506176727285</v>
      </c>
      <c r="X36" s="269">
        <f>$W$46*各種係数!H30</f>
        <v>9.0797989417525315E-2</v>
      </c>
      <c r="Y36" s="267">
        <f>X36*各種係数!$E30</f>
        <v>8.283096575055543E-2</v>
      </c>
      <c r="Z36" s="261">
        <v>0.15192609303902921</v>
      </c>
      <c r="AA36" s="249">
        <f>$Z36*各種係数!$F30</f>
        <v>8.2884537148568749E-2</v>
      </c>
      <c r="AB36" s="250">
        <f>$Z36*各種係数!$G30</f>
        <v>5.851327330535594E-2</v>
      </c>
      <c r="AC36" s="250">
        <f>$Z36*単位調整!$B$1*'雇用表(大分類）'!$M34</f>
        <v>1.179117509106083</v>
      </c>
      <c r="AD36" s="251">
        <f>$Z36*単位調整!$B$1*'雇用表(大分類）'!$N34</f>
        <v>1.1445291797838619</v>
      </c>
      <c r="AE36" s="247"/>
      <c r="AF36" s="256">
        <f t="shared" si="3"/>
        <v>0.82399746971465215</v>
      </c>
    </row>
    <row r="37" spans="1:32" ht="15.75" customHeight="1">
      <c r="A37" s="333" t="s">
        <v>248</v>
      </c>
      <c r="B37" s="334" t="s">
        <v>54</v>
      </c>
      <c r="C37" s="262"/>
      <c r="D37" s="247"/>
      <c r="E37" s="262"/>
      <c r="F37" s="249"/>
      <c r="G37" s="250"/>
      <c r="H37" s="250"/>
      <c r="I37" s="251"/>
      <c r="J37" s="263"/>
      <c r="K37" s="264">
        <v>8.6988061585071066E-2</v>
      </c>
      <c r="L37" s="263">
        <f>K37*各種係数!$E31</f>
        <v>4.4565245340819785E-2</v>
      </c>
      <c r="M37" s="256">
        <v>0.13174437465493113</v>
      </c>
      <c r="N37" s="249">
        <f>$M37*各種係数!$F31</f>
        <v>7.5722785355005665E-2</v>
      </c>
      <c r="O37" s="250">
        <f>$M37*各種係数!$G31</f>
        <v>3.2097941011479843E-2</v>
      </c>
      <c r="P37" s="250">
        <f>$M37*単位調整!$B$1*'雇用表(大分類）'!$M35</f>
        <v>0.40931853832815351</v>
      </c>
      <c r="Q37" s="251">
        <f>$M37*単位調整!$B$1*'雇用表(大分類）'!$N35</f>
        <v>0.37489611427089381</v>
      </c>
      <c r="R37" s="265"/>
      <c r="S37" s="256">
        <f t="shared" si="0"/>
        <v>0.13174437465493113</v>
      </c>
      <c r="T37" s="247"/>
      <c r="U37" s="255">
        <f t="shared" si="1"/>
        <v>3.2097941011479843E-2</v>
      </c>
      <c r="V37" s="266"/>
      <c r="W37" s="267">
        <f t="shared" si="2"/>
        <v>2.1375396821230529E-2</v>
      </c>
      <c r="X37" s="269">
        <f>$W$46*各種係数!H31</f>
        <v>0.17665709546646563</v>
      </c>
      <c r="Y37" s="267">
        <f>X37*各種係数!$E31</f>
        <v>9.0503991665113637E-2</v>
      </c>
      <c r="Z37" s="261">
        <v>0.13200268642174304</v>
      </c>
      <c r="AA37" s="249">
        <f>$Z37*各種係数!$F31</f>
        <v>7.5871255348690048E-2</v>
      </c>
      <c r="AB37" s="250">
        <f>$Z37*各種係数!$G31</f>
        <v>3.2160875583642154E-2</v>
      </c>
      <c r="AC37" s="250">
        <f>$Z37*単位調整!$B$1*'雇用表(大分類）'!$M35</f>
        <v>0.41012109096162536</v>
      </c>
      <c r="AD37" s="251">
        <f>$Z37*単位調整!$B$1*'雇用表(大分類）'!$N35</f>
        <v>0.37563117470821328</v>
      </c>
      <c r="AE37" s="247"/>
      <c r="AF37" s="256">
        <f t="shared" si="3"/>
        <v>0.26374706107667417</v>
      </c>
    </row>
    <row r="38" spans="1:32" ht="15.75" customHeight="1">
      <c r="A38" s="333" t="s">
        <v>249</v>
      </c>
      <c r="B38" s="334" t="s">
        <v>44</v>
      </c>
      <c r="C38" s="262"/>
      <c r="D38" s="247"/>
      <c r="E38" s="262"/>
      <c r="F38" s="249"/>
      <c r="G38" s="250"/>
      <c r="H38" s="250"/>
      <c r="I38" s="251"/>
      <c r="J38" s="263"/>
      <c r="K38" s="264">
        <v>0</v>
      </c>
      <c r="L38" s="263">
        <f>K38*各種係数!$E32</f>
        <v>0</v>
      </c>
      <c r="M38" s="256">
        <v>1.8337291852005697E-2</v>
      </c>
      <c r="N38" s="249">
        <f>$M38*各種係数!$F32</f>
        <v>1.3277282492762044E-2</v>
      </c>
      <c r="O38" s="250">
        <f>$M38*各種係数!$G32</f>
        <v>6.3267153523640061E-3</v>
      </c>
      <c r="P38" s="250">
        <f>$M38*単位調整!$B$1*'雇用表(大分類）'!$M36</f>
        <v>9.4572214496356305E-2</v>
      </c>
      <c r="Q38" s="251">
        <f>$M38*単位調整!$B$1*'雇用表(大分類）'!$N36</f>
        <v>9.4572214496356305E-2</v>
      </c>
      <c r="R38" s="265"/>
      <c r="S38" s="256">
        <f t="shared" si="0"/>
        <v>1.8337291852005697E-2</v>
      </c>
      <c r="T38" s="247"/>
      <c r="U38" s="255">
        <f t="shared" si="1"/>
        <v>6.3267153523640061E-3</v>
      </c>
      <c r="V38" s="266"/>
      <c r="W38" s="267">
        <f t="shared" si="2"/>
        <v>4.2132313466270227E-3</v>
      </c>
      <c r="X38" s="269">
        <f>$W$46*各種係数!H32</f>
        <v>1.189756053355097E-2</v>
      </c>
      <c r="Y38" s="267">
        <f>X38*各種係数!$E32</f>
        <v>1.189756053355097E-2</v>
      </c>
      <c r="Z38" s="261">
        <v>1.3203764598953571E-2</v>
      </c>
      <c r="AA38" s="249">
        <f>$Z38*各種係数!$F32</f>
        <v>9.5603055218354081E-3</v>
      </c>
      <c r="AB38" s="250">
        <f>$Z38*各種係数!$G32</f>
        <v>4.5555505617402752E-3</v>
      </c>
      <c r="AC38" s="250">
        <f>$Z38*単位調整!$B$1*'雇用表(大分類）'!$M36</f>
        <v>6.8096710675139949E-2</v>
      </c>
      <c r="AD38" s="251">
        <f>$Z38*単位調整!$B$1*'雇用表(大分類）'!$N36</f>
        <v>6.8096710675139949E-2</v>
      </c>
      <c r="AE38" s="247"/>
      <c r="AF38" s="256">
        <f t="shared" si="3"/>
        <v>3.1541056450959268E-2</v>
      </c>
    </row>
    <row r="39" spans="1:32" ht="15.75" customHeight="1">
      <c r="A39" s="333" t="s">
        <v>250</v>
      </c>
      <c r="B39" s="334" t="s">
        <v>45</v>
      </c>
      <c r="C39" s="262"/>
      <c r="D39" s="247"/>
      <c r="E39" s="262"/>
      <c r="F39" s="249"/>
      <c r="G39" s="250"/>
      <c r="H39" s="250"/>
      <c r="I39" s="251"/>
      <c r="J39" s="263"/>
      <c r="K39" s="264">
        <v>1.929628412385325E-3</v>
      </c>
      <c r="L39" s="263">
        <f>K39*各種係数!$E33</f>
        <v>1.3439560124083689E-3</v>
      </c>
      <c r="M39" s="256">
        <v>3.3894912778289067E-3</v>
      </c>
      <c r="N39" s="249">
        <f>$M39*各種係数!$F33</f>
        <v>2.3882606586817612E-3</v>
      </c>
      <c r="O39" s="250">
        <f>$M39*各種係数!$G33</f>
        <v>1.6712438802186039E-3</v>
      </c>
      <c r="P39" s="250">
        <f>$M39*単位調整!$B$1*'雇用表(大分類）'!$M37</f>
        <v>2.5359982698429418E-2</v>
      </c>
      <c r="Q39" s="251">
        <f>$M39*単位調整!$B$1*'雇用表(大分類）'!$N37</f>
        <v>2.4476486015032294E-2</v>
      </c>
      <c r="R39" s="265"/>
      <c r="S39" s="256">
        <f t="shared" si="0"/>
        <v>3.3894912778289067E-3</v>
      </c>
      <c r="T39" s="247"/>
      <c r="U39" s="255">
        <f t="shared" si="1"/>
        <v>1.6712438802186039E-3</v>
      </c>
      <c r="V39" s="266"/>
      <c r="W39" s="267">
        <f t="shared" si="2"/>
        <v>1.1129530430612105E-3</v>
      </c>
      <c r="X39" s="269">
        <f>$W$46*各種係数!H33</f>
        <v>9.1584574729676502E-2</v>
      </c>
      <c r="Y39" s="267">
        <f>X39*各種係数!$E33</f>
        <v>6.3787224038466053E-2</v>
      </c>
      <c r="Z39" s="261">
        <v>6.4618900694371137E-2</v>
      </c>
      <c r="AA39" s="249">
        <f>$Z39*各種係数!$F33</f>
        <v>4.5530956030216452E-2</v>
      </c>
      <c r="AB39" s="250">
        <f>$Z39*各種係数!$G33</f>
        <v>3.1861401455234167E-2</v>
      </c>
      <c r="AC39" s="250">
        <f>$Z39*単位調整!$B$1*'雇用表(大分類）'!$M37</f>
        <v>0.48347497287275809</v>
      </c>
      <c r="AD39" s="251">
        <f>$Z39*単位調整!$B$1*'雇用表(大分類）'!$N37</f>
        <v>0.46663156488947694</v>
      </c>
      <c r="AE39" s="247"/>
      <c r="AF39" s="256">
        <f t="shared" si="3"/>
        <v>6.8008391972200044E-2</v>
      </c>
    </row>
    <row r="40" spans="1:32" ht="15.75" customHeight="1">
      <c r="A40" s="333" t="s">
        <v>251</v>
      </c>
      <c r="B40" s="334" t="s">
        <v>271</v>
      </c>
      <c r="C40" s="262"/>
      <c r="D40" s="247"/>
      <c r="E40" s="262"/>
      <c r="F40" s="249"/>
      <c r="G40" s="250"/>
      <c r="H40" s="250"/>
      <c r="I40" s="251"/>
      <c r="J40" s="263"/>
      <c r="K40" s="264">
        <v>1.0318868515429546E-5</v>
      </c>
      <c r="L40" s="263">
        <f>K40*各種係数!$E34</f>
        <v>1.0280618859839761E-5</v>
      </c>
      <c r="M40" s="256">
        <v>7.1025628027424114E-4</v>
      </c>
      <c r="N40" s="249">
        <f>$M40*各種係数!$F34</f>
        <v>4.4340184832860024E-4</v>
      </c>
      <c r="O40" s="250">
        <f>$M40*各種係数!$G34</f>
        <v>3.9771695966641388E-4</v>
      </c>
      <c r="P40" s="250">
        <f>$M40*単位調整!$B$1*'雇用表(大分類）'!$M38</f>
        <v>9.1792301544372634E-3</v>
      </c>
      <c r="Q40" s="251">
        <f>$M40*単位調整!$B$1*'雇用表(大分類）'!$N38</f>
        <v>8.8685470343375875E-3</v>
      </c>
      <c r="R40" s="265"/>
      <c r="S40" s="256">
        <f t="shared" si="0"/>
        <v>7.1025628027424114E-4</v>
      </c>
      <c r="T40" s="247"/>
      <c r="U40" s="255">
        <f t="shared" si="1"/>
        <v>3.9771695966641388E-4</v>
      </c>
      <c r="V40" s="266"/>
      <c r="W40" s="267">
        <f t="shared" si="2"/>
        <v>2.6485679665129983E-4</v>
      </c>
      <c r="X40" s="269">
        <f>$W$46*各種係数!H34</f>
        <v>0.21306727150182111</v>
      </c>
      <c r="Y40" s="267">
        <f>X40*各種係数!$E34</f>
        <v>0.21227748047577849</v>
      </c>
      <c r="Z40" s="261">
        <v>0.21539724202441843</v>
      </c>
      <c r="AA40" s="249">
        <f>$Z40*各種係数!$F34</f>
        <v>0.13446911754392799</v>
      </c>
      <c r="AB40" s="250">
        <f>$Z40*各種係数!$G34</f>
        <v>0.12061440158671315</v>
      </c>
      <c r="AC40" s="250">
        <f>$Z40*単位調整!$B$1*'雇用表(大分類）'!$M38</f>
        <v>2.7837569537713094</v>
      </c>
      <c r="AD40" s="251">
        <f>$Z40*単位調整!$B$1*'雇用表(大分類）'!$N38</f>
        <v>2.6895370375642016</v>
      </c>
      <c r="AE40" s="247"/>
      <c r="AF40" s="256">
        <f t="shared" si="3"/>
        <v>0.21610749830469267</v>
      </c>
    </row>
    <row r="41" spans="1:32" ht="15.75" customHeight="1">
      <c r="A41" s="333" t="s">
        <v>252</v>
      </c>
      <c r="B41" s="334" t="s">
        <v>353</v>
      </c>
      <c r="C41" s="262"/>
      <c r="D41" s="247"/>
      <c r="E41" s="262"/>
      <c r="F41" s="249"/>
      <c r="G41" s="250"/>
      <c r="H41" s="250"/>
      <c r="I41" s="251"/>
      <c r="J41" s="263"/>
      <c r="K41" s="264">
        <v>6.4028579138240335E-3</v>
      </c>
      <c r="L41" s="263">
        <f>K41*各種係数!$E35</f>
        <v>6.3194032310718773E-3</v>
      </c>
      <c r="M41" s="256">
        <v>1.2530818792455064E-2</v>
      </c>
      <c r="N41" s="249">
        <f>$M41*各種係数!$F35</f>
        <v>9.0578763050156077E-3</v>
      </c>
      <c r="O41" s="250">
        <f>$M41*各種係数!$G35</f>
        <v>9.8039375464742274E-3</v>
      </c>
      <c r="P41" s="250">
        <f>$M41*単位調整!$B$1*'雇用表(大分類）'!$M39</f>
        <v>0.20369829991566096</v>
      </c>
      <c r="Q41" s="251">
        <f>$M41*単位調整!$B$1*'雇用表(大分類）'!$N39</f>
        <v>0.19323767862222138</v>
      </c>
      <c r="R41" s="265"/>
      <c r="S41" s="256">
        <f t="shared" si="0"/>
        <v>1.2530818792455064E-2</v>
      </c>
      <c r="T41" s="247"/>
      <c r="U41" s="255">
        <f t="shared" si="1"/>
        <v>9.8039375464742274E-3</v>
      </c>
      <c r="V41" s="266"/>
      <c r="W41" s="267">
        <f t="shared" si="2"/>
        <v>6.5288628760174217E-3</v>
      </c>
      <c r="X41" s="269">
        <f>$W$46*各種係数!H35</f>
        <v>4.2531404903504738E-2</v>
      </c>
      <c r="Y41" s="267">
        <f>X41*各種係数!$E35</f>
        <v>4.1977051683271302E-2</v>
      </c>
      <c r="Z41" s="261">
        <v>4.5231197504155385E-2</v>
      </c>
      <c r="AA41" s="249">
        <f>$Z41*各種係数!$F35</f>
        <v>3.2695277053009016E-2</v>
      </c>
      <c r="AB41" s="250">
        <f>$Z41*各種係数!$G35</f>
        <v>3.5388256970883852E-2</v>
      </c>
      <c r="AC41" s="250">
        <f>$Z41*単位調整!$B$1*'雇用表(大分類）'!$M39</f>
        <v>0.73526863546167431</v>
      </c>
      <c r="AD41" s="251">
        <f>$Z41*単位調整!$B$1*'雇用表(大分類）'!$N39</f>
        <v>0.69751001524887335</v>
      </c>
      <c r="AE41" s="247"/>
      <c r="AF41" s="256">
        <f t="shared" si="3"/>
        <v>5.7762016296610451E-2</v>
      </c>
    </row>
    <row r="42" spans="1:32" ht="15.75" customHeight="1">
      <c r="A42" s="333" t="s">
        <v>253</v>
      </c>
      <c r="B42" s="334" t="s">
        <v>24</v>
      </c>
      <c r="C42" s="262"/>
      <c r="D42" s="247"/>
      <c r="E42" s="262"/>
      <c r="F42" s="249"/>
      <c r="G42" s="250"/>
      <c r="H42" s="250"/>
      <c r="I42" s="251"/>
      <c r="J42" s="263"/>
      <c r="K42" s="264">
        <v>1.5925728911973345</v>
      </c>
      <c r="L42" s="263">
        <f>K42*各種係数!$E36</f>
        <v>1.2455824788890995</v>
      </c>
      <c r="M42" s="256">
        <v>1.6333276016620595</v>
      </c>
      <c r="N42" s="249">
        <f>$M42*各種係数!$F36</f>
        <v>0.99615530136966557</v>
      </c>
      <c r="O42" s="250">
        <f>$M42*各種係数!$G36</f>
        <v>0.62517193079297229</v>
      </c>
      <c r="P42" s="250">
        <f>$M42*単位調整!$B$1*'雇用表(大分類）'!$M40</f>
        <v>14.382161457335824</v>
      </c>
      <c r="Q42" s="251">
        <f>$M42*単位調整!$B$1*'雇用表(大分類）'!$N40</f>
        <v>12.10444441003664</v>
      </c>
      <c r="R42" s="265"/>
      <c r="S42" s="256">
        <f t="shared" si="0"/>
        <v>1.6333276016620595</v>
      </c>
      <c r="T42" s="247"/>
      <c r="U42" s="255">
        <f t="shared" si="1"/>
        <v>0.62517193079297229</v>
      </c>
      <c r="V42" s="266"/>
      <c r="W42" s="267">
        <f t="shared" si="2"/>
        <v>0.41632882612050603</v>
      </c>
      <c r="X42" s="269">
        <f>$W$46*各種係数!H36</f>
        <v>4.8845260411545292E-2</v>
      </c>
      <c r="Y42" s="267">
        <f>X42*各種係数!$E36</f>
        <v>3.8202835726818506E-2</v>
      </c>
      <c r="Z42" s="261">
        <v>0.17972104717394791</v>
      </c>
      <c r="AA42" s="249">
        <f>$Z42*各種係数!$F36</f>
        <v>0.10961063397683145</v>
      </c>
      <c r="AB42" s="250">
        <f>$Z42*各種係数!$G36</f>
        <v>6.878996837593318E-2</v>
      </c>
      <c r="AC42" s="250">
        <f>$Z42*単位調整!$B$1*'雇用表(大分類）'!$M40</f>
        <v>1.5825221560616138</v>
      </c>
      <c r="AD42" s="251">
        <f>$Z42*単位調整!$B$1*'雇用表(大分類）'!$N40</f>
        <v>1.3318965666268872</v>
      </c>
      <c r="AE42" s="247"/>
      <c r="AF42" s="256">
        <f t="shared" si="3"/>
        <v>1.8130486488360074</v>
      </c>
    </row>
    <row r="43" spans="1:32" ht="15.75" customHeight="1">
      <c r="A43" s="333" t="s">
        <v>254</v>
      </c>
      <c r="B43" s="334" t="s">
        <v>25</v>
      </c>
      <c r="C43" s="262"/>
      <c r="D43" s="247"/>
      <c r="E43" s="262"/>
      <c r="F43" s="249"/>
      <c r="G43" s="250"/>
      <c r="H43" s="250"/>
      <c r="I43" s="251"/>
      <c r="J43" s="263"/>
      <c r="K43" s="264">
        <v>6.2583937546080194E-3</v>
      </c>
      <c r="L43" s="263">
        <f>K43*各種係数!$E37</f>
        <v>5.3044564807453645E-3</v>
      </c>
      <c r="M43" s="256">
        <v>9.8739158366882018E-3</v>
      </c>
      <c r="N43" s="249">
        <f>$M43*各種係数!$F37</f>
        <v>6.2929695687625872E-3</v>
      </c>
      <c r="O43" s="250">
        <f>$M43*各種係数!$G37</f>
        <v>3.3614075765585035E-3</v>
      </c>
      <c r="P43" s="250">
        <f>$M43*単位調整!$B$1*'雇用表(大分類）'!$M41</f>
        <v>0.1699743358399991</v>
      </c>
      <c r="Q43" s="251">
        <f>$M43*単位調整!$B$1*'雇用表(大分類）'!$N41</f>
        <v>0.13831292694632441</v>
      </c>
      <c r="R43" s="265"/>
      <c r="S43" s="256">
        <f t="shared" si="0"/>
        <v>9.8739158366882018E-3</v>
      </c>
      <c r="T43" s="247"/>
      <c r="U43" s="255">
        <f t="shared" si="1"/>
        <v>3.3614075765585035E-3</v>
      </c>
      <c r="V43" s="266"/>
      <c r="W43" s="267">
        <f t="shared" si="2"/>
        <v>2.2385056038682094E-3</v>
      </c>
      <c r="X43" s="269">
        <f>$W$46*各種係数!H37</f>
        <v>0.28587743505604196</v>
      </c>
      <c r="Y43" s="267">
        <f>X43*各種係数!$E37</f>
        <v>0.24230249366546314</v>
      </c>
      <c r="Z43" s="261">
        <v>0.2514513901535656</v>
      </c>
      <c r="AA43" s="249">
        <f>$Z43*各種係数!$F37</f>
        <v>0.16025819669029906</v>
      </c>
      <c r="AB43" s="250">
        <f>$Z43*各種係数!$G37</f>
        <v>8.5602371134030394E-2</v>
      </c>
      <c r="AC43" s="250">
        <f>$Z43*単位調整!$B$1*'雇用表(大分類）'!$M41</f>
        <v>4.3286051597268083</v>
      </c>
      <c r="AD43" s="251">
        <f>$Z43*単位調整!$B$1*'雇用表(大分類）'!$N41</f>
        <v>3.5223085077993748</v>
      </c>
      <c r="AE43" s="247"/>
      <c r="AF43" s="256">
        <f t="shared" si="3"/>
        <v>0.26132530599025383</v>
      </c>
    </row>
    <row r="44" spans="1:32" ht="15.75" customHeight="1">
      <c r="A44" s="333" t="s">
        <v>255</v>
      </c>
      <c r="B44" s="334" t="s">
        <v>46</v>
      </c>
      <c r="C44" s="262"/>
      <c r="D44" s="247"/>
      <c r="E44" s="262"/>
      <c r="F44" s="249"/>
      <c r="G44" s="250"/>
      <c r="H44" s="250"/>
      <c r="I44" s="251"/>
      <c r="J44" s="263"/>
      <c r="K44" s="264">
        <v>2.6756826060508814E-2</v>
      </c>
      <c r="L44" s="263">
        <f>K44*各種係数!$E38</f>
        <v>2.6756826060508814E-2</v>
      </c>
      <c r="M44" s="256">
        <v>3.2992586636697262E-2</v>
      </c>
      <c r="N44" s="249">
        <f>$M44*各種係数!$F38</f>
        <v>0</v>
      </c>
      <c r="O44" s="250">
        <f>$M44*各種係数!$G38</f>
        <v>0</v>
      </c>
      <c r="P44" s="250">
        <f>$M44*単位調整!$B$1*'雇用表(大分類）'!$M42</f>
        <v>0</v>
      </c>
      <c r="Q44" s="251">
        <f>$M44*単位調整!$B$1*'雇用表(大分類）'!$N42</f>
        <v>0</v>
      </c>
      <c r="R44" s="265"/>
      <c r="S44" s="256">
        <f t="shared" si="0"/>
        <v>3.2992586636697262E-2</v>
      </c>
      <c r="T44" s="247"/>
      <c r="U44" s="255">
        <f t="shared" si="1"/>
        <v>0</v>
      </c>
      <c r="V44" s="266"/>
      <c r="W44" s="267">
        <f t="shared" si="2"/>
        <v>0</v>
      </c>
      <c r="X44" s="269">
        <f>$W$46*各種係数!H38</f>
        <v>0</v>
      </c>
      <c r="Y44" s="267">
        <f>X44*各種係数!$E38</f>
        <v>0</v>
      </c>
      <c r="Z44" s="261">
        <v>3.8632846420523868E-3</v>
      </c>
      <c r="AA44" s="249">
        <f>$Z44*各種係数!$F38</f>
        <v>0</v>
      </c>
      <c r="AB44" s="250">
        <f>$Z44*各種係数!$G38</f>
        <v>0</v>
      </c>
      <c r="AC44" s="250">
        <f>$Z44*単位調整!$B$1*'雇用表(大分類）'!$M42</f>
        <v>0</v>
      </c>
      <c r="AD44" s="251">
        <f>$Z44*単位調整!$B$1*'雇用表(大分類）'!$N42</f>
        <v>0</v>
      </c>
      <c r="AE44" s="247"/>
      <c r="AF44" s="256">
        <f t="shared" si="3"/>
        <v>3.6855871278749647E-2</v>
      </c>
    </row>
    <row r="45" spans="1:32" ht="15.75" customHeight="1" thickBot="1">
      <c r="A45" s="333" t="s">
        <v>256</v>
      </c>
      <c r="B45" s="334" t="s">
        <v>47</v>
      </c>
      <c r="C45" s="270"/>
      <c r="D45" s="247"/>
      <c r="E45" s="270"/>
      <c r="F45" s="271"/>
      <c r="G45" s="272"/>
      <c r="H45" s="272"/>
      <c r="I45" s="273"/>
      <c r="J45" s="263"/>
      <c r="K45" s="274">
        <v>0.12360972594633052</v>
      </c>
      <c r="L45" s="275">
        <f>K45*各種係数!$E39</f>
        <v>0.11902814996531445</v>
      </c>
      <c r="M45" s="276">
        <v>0.13952851706087302</v>
      </c>
      <c r="N45" s="271">
        <f>$M45*各種係数!$F39</f>
        <v>7.6296193841130705E-2</v>
      </c>
      <c r="O45" s="272">
        <f>$M45*各種係数!$G39</f>
        <v>8.6595880704174453E-4</v>
      </c>
      <c r="P45" s="272">
        <f>$M45*単位調整!$B$1*'雇用表(大分類）'!$M43</f>
        <v>0.80601820844544636</v>
      </c>
      <c r="Q45" s="273">
        <f>$M45*単位調整!$B$1*'雇用表(大分類）'!$N43</f>
        <v>0.71197347616504758</v>
      </c>
      <c r="R45" s="265"/>
      <c r="S45" s="256">
        <f t="shared" si="0"/>
        <v>0.13952851706087302</v>
      </c>
      <c r="T45" s="247"/>
      <c r="U45" s="277">
        <f t="shared" si="1"/>
        <v>8.6595880704174453E-4</v>
      </c>
      <c r="V45" s="278"/>
      <c r="W45" s="279">
        <f t="shared" si="2"/>
        <v>5.766791435231469E-4</v>
      </c>
      <c r="X45" s="280">
        <f>$W$46*各種係数!H39</f>
        <v>2.1730195326581177E-5</v>
      </c>
      <c r="Y45" s="279">
        <f>X45*各種係数!$E39</f>
        <v>2.0924768891008634E-5</v>
      </c>
      <c r="Z45" s="261">
        <v>9.9389112468411672E-3</v>
      </c>
      <c r="AA45" s="271">
        <f>$Z45*各種係数!$F39</f>
        <v>5.4347391847356825E-3</v>
      </c>
      <c r="AB45" s="272">
        <f>$Z45*各種係数!$G39</f>
        <v>6.1684076545108401E-5</v>
      </c>
      <c r="AC45" s="272">
        <f>$Z45*単位調整!$B$1*'雇用表(大分類）'!$M43</f>
        <v>5.7414380986950703E-2</v>
      </c>
      <c r="AD45" s="273">
        <f>$Z45*単位調整!$B$1*'雇用表(大分類）'!$N43</f>
        <v>5.0715375887082602E-2</v>
      </c>
      <c r="AE45" s="247"/>
      <c r="AF45" s="256">
        <f t="shared" si="3"/>
        <v>0.1494674283077142</v>
      </c>
    </row>
    <row r="46" spans="1:32" ht="15.75" customHeight="1" thickBot="1">
      <c r="A46" s="335" t="s">
        <v>257</v>
      </c>
      <c r="B46" s="336" t="s">
        <v>55</v>
      </c>
      <c r="C46" s="281">
        <f>SUM(C9:C45)</f>
        <v>10</v>
      </c>
      <c r="D46" s="247"/>
      <c r="E46" s="281">
        <f>SUM(E9:E45)</f>
        <v>10</v>
      </c>
      <c r="F46" s="282">
        <f>SUM(F9:F45)</f>
        <v>4.9527524807849774</v>
      </c>
      <c r="G46" s="283">
        <f>SUM(G9:G45)</f>
        <v>3.1228404542985051</v>
      </c>
      <c r="H46" s="283">
        <f>SUM(H9:H45)</f>
        <v>79.341525010283434</v>
      </c>
      <c r="I46" s="284">
        <f>SUM(I9:I45)</f>
        <v>62.18013717631078</v>
      </c>
      <c r="J46" s="248"/>
      <c r="K46" s="285">
        <f t="shared" ref="K46:Q46" si="5">SUM(K9:K45)</f>
        <v>5.0472475192150235</v>
      </c>
      <c r="L46" s="286">
        <f t="shared" si="5"/>
        <v>3.3773093545998578</v>
      </c>
      <c r="M46" s="287">
        <f t="shared" si="5"/>
        <v>4.7557860052933059</v>
      </c>
      <c r="N46" s="282">
        <f t="shared" si="5"/>
        <v>2.5947558019781307</v>
      </c>
      <c r="O46" s="283">
        <f t="shared" si="5"/>
        <v>1.4399824094700717</v>
      </c>
      <c r="P46" s="283">
        <f t="shared" si="5"/>
        <v>31.828879003757457</v>
      </c>
      <c r="Q46" s="284">
        <f t="shared" si="5"/>
        <v>28.211102072165264</v>
      </c>
      <c r="R46" s="255"/>
      <c r="S46" s="288">
        <f>SUM(S9:S45)</f>
        <v>14.755786005293306</v>
      </c>
      <c r="T46" s="247"/>
      <c r="U46" s="289">
        <f>SUM(U9:U45)</f>
        <v>4.5628228637685773</v>
      </c>
      <c r="V46" s="290">
        <f>入力用シート!J90</f>
        <v>0.66594292803970223</v>
      </c>
      <c r="W46" s="291">
        <f t="shared" ref="W46:AD46" si="6">SUM(W9:W45)</f>
        <v>3.0385796180245466</v>
      </c>
      <c r="X46" s="292">
        <f t="shared" si="6"/>
        <v>3.0385796180245466</v>
      </c>
      <c r="Y46" s="291">
        <f t="shared" si="6"/>
        <v>2.1119061488786754</v>
      </c>
      <c r="Z46" s="293">
        <f t="shared" si="6"/>
        <v>2.7033552054285446</v>
      </c>
      <c r="AA46" s="282">
        <f t="shared" si="6"/>
        <v>1.7952595128141684</v>
      </c>
      <c r="AB46" s="283">
        <f t="shared" si="6"/>
        <v>0.81098718794667979</v>
      </c>
      <c r="AC46" s="283">
        <f t="shared" si="6"/>
        <v>20.349407741899682</v>
      </c>
      <c r="AD46" s="284">
        <f t="shared" si="6"/>
        <v>17.947843794115446</v>
      </c>
      <c r="AE46" s="247"/>
      <c r="AF46" s="287">
        <f>SUM(AF9:AF45)</f>
        <v>17.459141210721853</v>
      </c>
    </row>
    <row r="47" spans="1:32">
      <c r="R47" s="8"/>
    </row>
  </sheetData>
  <mergeCells count="28">
    <mergeCell ref="AD3:AD6"/>
    <mergeCell ref="W3:W6"/>
    <mergeCell ref="X3:X6"/>
    <mergeCell ref="Y3:Y6"/>
    <mergeCell ref="Z3:Z6"/>
    <mergeCell ref="AA3:AA6"/>
    <mergeCell ref="AB3:AB6"/>
    <mergeCell ref="P3:P6"/>
    <mergeCell ref="Q3:Q6"/>
    <mergeCell ref="S3:S6"/>
    <mergeCell ref="U3:U6"/>
    <mergeCell ref="AC3:AC6"/>
    <mergeCell ref="C3:C6"/>
    <mergeCell ref="E3:E6"/>
    <mergeCell ref="F3:F6"/>
    <mergeCell ref="G3:G6"/>
    <mergeCell ref="X2:AD2"/>
    <mergeCell ref="E2:I2"/>
    <mergeCell ref="K2:Q2"/>
    <mergeCell ref="U2:W2"/>
    <mergeCell ref="V3:V6"/>
    <mergeCell ref="H3:H6"/>
    <mergeCell ref="I3:I6"/>
    <mergeCell ref="K3:K6"/>
    <mergeCell ref="L3:L6"/>
    <mergeCell ref="M3:M6"/>
    <mergeCell ref="N3:N6"/>
    <mergeCell ref="O3:O6"/>
  </mergeCells>
  <phoneticPr fontId="2"/>
  <pageMargins left="0.78740157480314965" right="0.78740157480314965" top="0.98425196850393704" bottom="0.98425196850393704" header="0.51181102362204722" footer="0.51181102362204722"/>
  <pageSetup paperSize="8" fitToWidth="2" orientation="landscape" r:id="rId1"/>
  <headerFooter alignWithMargins="0"/>
  <rowBreaks count="1" manualBreakCount="1">
    <brk id="47" max="16383" man="1"/>
  </rowBreaks>
  <colBreaks count="1" manualBreakCount="1">
    <brk id="18" max="4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13249-18B1-4E23-BC1C-CCD17B441E3F}">
  <sheetPr codeName="Sheet10"/>
  <dimension ref="A1:H82"/>
  <sheetViews>
    <sheetView zoomScaleNormal="100" workbookViewId="0">
      <selection sqref="A1:B1"/>
    </sheetView>
  </sheetViews>
  <sheetFormatPr defaultRowHeight="13.5"/>
  <cols>
    <col min="1" max="1" width="3.25" style="19" bestFit="1" customWidth="1"/>
    <col min="2" max="2" width="21.5" style="17" customWidth="1"/>
    <col min="3" max="5" width="12.625" style="17" customWidth="1"/>
    <col min="6" max="6" width="13" style="17" customWidth="1"/>
    <col min="7" max="7" width="13" style="17" bestFit="1" customWidth="1"/>
    <col min="8" max="8" width="19.25" style="17" bestFit="1" customWidth="1"/>
    <col min="9" max="16384" width="9" style="17"/>
  </cols>
  <sheetData>
    <row r="1" spans="1:8" ht="18" customHeight="1">
      <c r="A1" s="645"/>
      <c r="B1" s="645"/>
      <c r="C1" s="207" t="s">
        <v>79</v>
      </c>
      <c r="D1" s="207"/>
    </row>
    <row r="2" spans="1:8" ht="18" customHeight="1">
      <c r="A2" s="643" t="s">
        <v>60</v>
      </c>
      <c r="B2" s="644"/>
      <c r="C2" s="208" t="s">
        <v>61</v>
      </c>
      <c r="D2" s="208" t="s">
        <v>62</v>
      </c>
      <c r="E2" s="208" t="s">
        <v>28</v>
      </c>
      <c r="F2" s="208" t="s">
        <v>128</v>
      </c>
      <c r="G2" s="216" t="s">
        <v>78</v>
      </c>
      <c r="H2" s="216" t="s">
        <v>49</v>
      </c>
    </row>
    <row r="3" spans="1:8" ht="18" customHeight="1">
      <c r="A3" s="215" t="s">
        <v>5</v>
      </c>
      <c r="B3" s="217" t="s">
        <v>280</v>
      </c>
      <c r="C3" s="209">
        <v>0.23807402745164494</v>
      </c>
      <c r="D3" s="209">
        <v>5.1044566559345417E-2</v>
      </c>
      <c r="E3" s="218">
        <f>1-(-'取引基本表（37部門）'!AZ4/'取引基本表（37部門）'!AV4)</f>
        <v>0.36639722010742293</v>
      </c>
      <c r="F3" s="218">
        <f>'取引基本表（37部門）'!C48/'取引基本表（37部門）'!C49</f>
        <v>0.490438797343762</v>
      </c>
      <c r="G3" s="218">
        <f>'取引基本表（37部門）'!C43/'取引基本表（37部門）'!C49</f>
        <v>0.19556086391615188</v>
      </c>
      <c r="H3" s="218">
        <f>'取引基本表（37部門）'!AP4/'取引基本表（37部門）'!$AP$41</f>
        <v>1.072366387609759E-2</v>
      </c>
    </row>
    <row r="4" spans="1:8" ht="18" customHeight="1">
      <c r="A4" s="215" t="s">
        <v>6</v>
      </c>
      <c r="B4" s="217" t="s">
        <v>31</v>
      </c>
      <c r="C4" s="210">
        <v>1.2770746140326476E-2</v>
      </c>
      <c r="D4" s="210">
        <v>7.5258892106161573E-2</v>
      </c>
      <c r="E4" s="218">
        <f>1-(-'取引基本表（37部門）'!AZ5/'取引基本表（37部門）'!AV5)</f>
        <v>5.481249661000942E-3</v>
      </c>
      <c r="F4" s="218">
        <f>'取引基本表（37部門）'!D48/'取引基本表（37部門）'!D49</f>
        <v>0.60974633049424742</v>
      </c>
      <c r="G4" s="218">
        <f>'取引基本表（37部門）'!D43/'取引基本表（37部門）'!D49</f>
        <v>0.31595484159132564</v>
      </c>
      <c r="H4" s="218">
        <f>'取引基本表（37部門）'!AP5/'取引基本表（37部門）'!$AP$41</f>
        <v>-1.9175268053613108E-5</v>
      </c>
    </row>
    <row r="5" spans="1:8" ht="18" customHeight="1">
      <c r="A5" s="215" t="s">
        <v>7</v>
      </c>
      <c r="B5" s="217" t="s">
        <v>52</v>
      </c>
      <c r="C5" s="210">
        <v>0.31897309753028824</v>
      </c>
      <c r="D5" s="210">
        <v>3.4974624312594543E-2</v>
      </c>
      <c r="E5" s="218">
        <f>1-(-'取引基本表（37部門）'!AZ6/'取引基本表（37部門）'!AV6)</f>
        <v>0.23343898951199138</v>
      </c>
      <c r="F5" s="218">
        <f>'取引基本表（37部門）'!E48/'取引基本表（37部門）'!E49</f>
        <v>0.35680380725221111</v>
      </c>
      <c r="G5" s="218">
        <f>'取引基本表（37部門）'!E43/'取引基本表（37部門）'!E49</f>
        <v>0.12081471368988057</v>
      </c>
      <c r="H5" s="218">
        <f>'取引基本表（37部門）'!AP6/'取引基本表（37部門）'!$AP$41</f>
        <v>0.10346220204953753</v>
      </c>
    </row>
    <row r="6" spans="1:8" ht="18" customHeight="1">
      <c r="A6" s="215" t="s">
        <v>8</v>
      </c>
      <c r="B6" s="217" t="s">
        <v>32</v>
      </c>
      <c r="C6" s="210">
        <v>0.43289059271188135</v>
      </c>
      <c r="D6" s="210">
        <v>3.1830295429605665E-2</v>
      </c>
      <c r="E6" s="218">
        <f>1-(-'取引基本表（37部門）'!AZ7/'取引基本表（37部門）'!AV7)</f>
        <v>0.21404693822497978</v>
      </c>
      <c r="F6" s="218">
        <f>'取引基本表（37部門）'!F48/'取引基本表（37部門）'!F49</f>
        <v>0.39045589555664617</v>
      </c>
      <c r="G6" s="218">
        <f>'取引基本表（37部門）'!F43/'取引基本表（37部門）'!F49</f>
        <v>0.28284010217361233</v>
      </c>
      <c r="H6" s="218">
        <f>'取引基本表（37部門）'!AP7/'取引基本表（37部門）'!$AP$41</f>
        <v>1.1445251217361016E-2</v>
      </c>
    </row>
    <row r="7" spans="1:8" ht="18" customHeight="1">
      <c r="A7" s="215" t="s">
        <v>9</v>
      </c>
      <c r="B7" s="217" t="s">
        <v>23</v>
      </c>
      <c r="C7" s="210">
        <v>0.22777229487782322</v>
      </c>
      <c r="D7" s="210">
        <v>6.8733174530178631E-2</v>
      </c>
      <c r="E7" s="218">
        <f>1-(-'取引基本表（37部門）'!AZ8/'取引基本表（37部門）'!AV8)</f>
        <v>0.2722000121381698</v>
      </c>
      <c r="F7" s="218">
        <f>'取引基本表（37部門）'!G48/'取引基本表（37部門）'!G49</f>
        <v>0.41154862488135346</v>
      </c>
      <c r="G7" s="218">
        <f>'取引基本表（37部門）'!G43/'取引基本表（37部門）'!G49</f>
        <v>0.19801368338844577</v>
      </c>
      <c r="H7" s="218">
        <f>'取引基本表（37部門）'!AP8/'取引基本表（37部門）'!$AP$41</f>
        <v>1.5428232066743138E-3</v>
      </c>
    </row>
    <row r="8" spans="1:8" ht="18" customHeight="1">
      <c r="A8" s="215" t="s">
        <v>10</v>
      </c>
      <c r="B8" s="217" t="s">
        <v>33</v>
      </c>
      <c r="C8" s="210">
        <v>0.2102043499767286</v>
      </c>
      <c r="D8" s="210">
        <v>2.9858347125721881E-2</v>
      </c>
      <c r="E8" s="218">
        <f>1-(-'取引基本表（37部門）'!AZ9/'取引基本表（37部門）'!AV9)</f>
        <v>0.44748827205521269</v>
      </c>
      <c r="F8" s="218">
        <f>'取引基本表（37部門）'!H48/'取引基本表（37部門）'!H49</f>
        <v>0.28403440595753265</v>
      </c>
      <c r="G8" s="218">
        <f>'取引基本表（37部門）'!H43/'取引基本表（37部門）'!H49</f>
        <v>9.2881383042730567E-2</v>
      </c>
      <c r="H8" s="218">
        <f>'取引基本表（37部門）'!AP9/'取引基本表（37部門）'!$AP$41</f>
        <v>7.9700220355788717E-3</v>
      </c>
    </row>
    <row r="9" spans="1:8" ht="18" customHeight="1">
      <c r="A9" s="215" t="s">
        <v>11</v>
      </c>
      <c r="B9" s="217" t="s">
        <v>34</v>
      </c>
      <c r="C9" s="210">
        <v>0.18250225591508584</v>
      </c>
      <c r="D9" s="210">
        <v>2.3247396138689074E-2</v>
      </c>
      <c r="E9" s="218">
        <f>1-(-'取引基本表（37部門）'!AZ10/'取引基本表（37部門）'!AV10)</f>
        <v>0.56331253934075276</v>
      </c>
      <c r="F9" s="218">
        <f>'取引基本表（37部門）'!I48/'取引基本表（37部門）'!I49</f>
        <v>0.44753203015105719</v>
      </c>
      <c r="G9" s="218">
        <f>'取引基本表（37部門）'!I43/'取引基本表（37部門）'!I49</f>
        <v>1.4768532381812737E-2</v>
      </c>
      <c r="H9" s="218">
        <f>'取引基本表（37部門）'!AP10/'取引基本表（37部門）'!$AP$41</f>
        <v>1.5893337099928791E-2</v>
      </c>
    </row>
    <row r="10" spans="1:8" ht="18" customHeight="1">
      <c r="A10" s="215" t="s">
        <v>12</v>
      </c>
      <c r="B10" s="217" t="s">
        <v>281</v>
      </c>
      <c r="C10" s="210">
        <v>0.18507577961222504</v>
      </c>
      <c r="D10" s="210">
        <v>3.2262756151137946E-2</v>
      </c>
      <c r="E10" s="218">
        <f>1-(-'取引基本表（37部門）'!AZ11/'取引基本表（37部門）'!AV11)</f>
        <v>0.29071332174817766</v>
      </c>
      <c r="F10" s="218">
        <f>'取引基本表（37部門）'!J48/'取引基本表（37部門）'!J49</f>
        <v>0.46093359540194534</v>
      </c>
      <c r="G10" s="218">
        <f>'取引基本表（37部門）'!J43/'取引基本表（37部門）'!J49</f>
        <v>0.24678140978816657</v>
      </c>
      <c r="H10" s="218">
        <f>'取引基本表（37部門）'!AP11/'取引基本表（37部門）'!$AP$41</f>
        <v>2.3472938103989839E-3</v>
      </c>
    </row>
    <row r="11" spans="1:8" ht="18" customHeight="1">
      <c r="A11" s="215" t="s">
        <v>13</v>
      </c>
      <c r="B11" s="217" t="s">
        <v>35</v>
      </c>
      <c r="C11" s="210">
        <v>0.17883092711958865</v>
      </c>
      <c r="D11" s="210">
        <v>6.6266390469080241E-2</v>
      </c>
      <c r="E11" s="218">
        <f>1-(-'取引基本表（37部門）'!AZ12/'取引基本表（37部門）'!AV12)</f>
        <v>0.41129930541186965</v>
      </c>
      <c r="F11" s="218">
        <f>'取引基本表（37部門）'!K48/'取引基本表（37部門）'!K49</f>
        <v>0.48507459026443778</v>
      </c>
      <c r="G11" s="218">
        <f>'取引基本表（37部門）'!K43/'取引基本表（37部門）'!K49</f>
        <v>0.2080020708164739</v>
      </c>
      <c r="H11" s="218">
        <f>'取引基本表（37部門）'!AP12/'取引基本表（37部門）'!$AP$41</f>
        <v>3.3810817591254695E-4</v>
      </c>
    </row>
    <row r="12" spans="1:8" ht="18" customHeight="1">
      <c r="A12" s="215" t="s">
        <v>14</v>
      </c>
      <c r="B12" s="217" t="s">
        <v>36</v>
      </c>
      <c r="C12" s="210">
        <v>4.4136106688233458E-2</v>
      </c>
      <c r="D12" s="210">
        <v>3.2261733262567288E-2</v>
      </c>
      <c r="E12" s="218">
        <f>1-(-'取引基本表（37部門）'!AZ13/'取引基本表（37部門）'!AV13)</f>
        <v>0.87188467278269222</v>
      </c>
      <c r="F12" s="218">
        <f>'取引基本表（37部門）'!L48/'取引基本表（37部門）'!L49</f>
        <v>0.14260452610139132</v>
      </c>
      <c r="G12" s="218">
        <f>'取引基本表（37部門）'!L43/'取引基本表（37部門）'!L49</f>
        <v>5.6868638290716249E-2</v>
      </c>
      <c r="H12" s="218">
        <f>'取引基本表（37部門）'!AP13/'取引基本表（37部門）'!$AP$41</f>
        <v>-1.2490119956233239E-4</v>
      </c>
    </row>
    <row r="13" spans="1:8" ht="18" customHeight="1">
      <c r="A13" s="215" t="s">
        <v>15</v>
      </c>
      <c r="B13" s="217" t="s">
        <v>37</v>
      </c>
      <c r="C13" s="210">
        <v>8.3708278944950448E-2</v>
      </c>
      <c r="D13" s="210">
        <v>3.285179864509119E-2</v>
      </c>
      <c r="E13" s="218">
        <f>1-(-'取引基本表（37部門）'!AZ14/'取引基本表（37部門）'!AV14)</f>
        <v>0.10110930333357071</v>
      </c>
      <c r="F13" s="218">
        <f>'取引基本表（37部門）'!M48/'取引基本表（37部門）'!M49</f>
        <v>0.20181138027528231</v>
      </c>
      <c r="G13" s="218">
        <f>'取引基本表（37部門）'!M43/'取引基本表（37部門）'!M49</f>
        <v>4.4776862102937312E-2</v>
      </c>
      <c r="H13" s="218">
        <f>'取引基本表（37部門）'!AP14/'取引基本表（37部門）'!$AP$41</f>
        <v>7.0306696624442922E-4</v>
      </c>
    </row>
    <row r="14" spans="1:8" ht="18" customHeight="1">
      <c r="A14" s="215" t="s">
        <v>16</v>
      </c>
      <c r="B14" s="217" t="s">
        <v>38</v>
      </c>
      <c r="C14" s="210">
        <v>0.10045502275113756</v>
      </c>
      <c r="D14" s="210">
        <v>4.5405048030179286E-2</v>
      </c>
      <c r="E14" s="218">
        <f>1-(-'取引基本表（37部門）'!AZ15/'取引基本表（37部門）'!AV15)</f>
        <v>0.38362574516551129</v>
      </c>
      <c r="F14" s="218">
        <f>'取引基本表（37部門）'!N48/'取引基本表（37部門）'!N49</f>
        <v>0.5353687803714634</v>
      </c>
      <c r="G14" s="218">
        <f>'取引基本表（37部門）'!N43/'取引基本表（37部門）'!N49</f>
        <v>0.33162750052171835</v>
      </c>
      <c r="H14" s="218">
        <f>'取引基本表（37部門）'!AP15/'取引基本表（37部門）'!$AP$41</f>
        <v>7.0830611052137267E-4</v>
      </c>
    </row>
    <row r="15" spans="1:8" ht="18" customHeight="1">
      <c r="A15" s="215" t="s">
        <v>17</v>
      </c>
      <c r="B15" s="217" t="s">
        <v>265</v>
      </c>
      <c r="C15" s="210">
        <v>0.12361904485748253</v>
      </c>
      <c r="D15" s="210">
        <v>1.523762577203004E-2</v>
      </c>
      <c r="E15" s="218">
        <f>1-(-'取引基本表（37部門）'!AZ16/'取引基本表（37部門）'!AV16)</f>
        <v>0.1705652262304258</v>
      </c>
      <c r="F15" s="218">
        <f>'取引基本表（37部門）'!O48/'取引基本表（37部門）'!O49</f>
        <v>0.48024862109409522</v>
      </c>
      <c r="G15" s="218">
        <f>'取引基本表（37部門）'!O43/'取引基本表（37部門）'!O49</f>
        <v>0.25755382450809666</v>
      </c>
      <c r="H15" s="218">
        <f>'取引基本表（37部門）'!AP16/'取引基本表（37部門）'!$AP$41</f>
        <v>5.189372406312509E-5</v>
      </c>
    </row>
    <row r="16" spans="1:8" ht="18" customHeight="1">
      <c r="A16" s="215" t="s">
        <v>18</v>
      </c>
      <c r="B16" s="217" t="s">
        <v>266</v>
      </c>
      <c r="C16" s="210">
        <v>0.13307588939694828</v>
      </c>
      <c r="D16" s="210">
        <v>1.3002141799019451E-2</v>
      </c>
      <c r="E16" s="218">
        <f>1-(-'取引基本表（37部門）'!AZ17/'取引基本表（37部門）'!AV17)</f>
        <v>0.31255227608041469</v>
      </c>
      <c r="F16" s="218">
        <f>'取引基本表（37部門）'!P48/'取引基本表（37部門）'!P49</f>
        <v>0.4943230352644532</v>
      </c>
      <c r="G16" s="218">
        <f>'取引基本表（37部門）'!P43/'取引基本表（37部門）'!P49</f>
        <v>0.29500938497935464</v>
      </c>
      <c r="H16" s="218">
        <f>'取引基本表（37部門）'!AP17/'取引基本表（37部門）'!$AP$41</f>
        <v>8.120673629262382E-6</v>
      </c>
    </row>
    <row r="17" spans="1:8" ht="18" customHeight="1">
      <c r="A17" s="215" t="s">
        <v>19</v>
      </c>
      <c r="B17" s="217" t="s">
        <v>267</v>
      </c>
      <c r="C17" s="210">
        <v>0.20693643904416342</v>
      </c>
      <c r="D17" s="210">
        <v>1.5492303281362767E-2</v>
      </c>
      <c r="E17" s="218">
        <f>1-(-'取引基本表（37部門）'!AZ18/'取引基本表（37部門）'!AV18)</f>
        <v>0.17462011926616194</v>
      </c>
      <c r="F17" s="218">
        <f>'取引基本表（37部門）'!Q48/'取引基本表（37部門）'!Q49</f>
        <v>0.44810233508388225</v>
      </c>
      <c r="G17" s="218">
        <f>'取引基本表（37部門）'!Q43/'取引基本表（37部門）'!Q49</f>
        <v>0.39366397317862151</v>
      </c>
      <c r="H17" s="218">
        <f>'取引基本表（37部門）'!AP18/'取引基本表（37部門）'!$AP$41</f>
        <v>1.6990544890127681E-4</v>
      </c>
    </row>
    <row r="18" spans="1:8" ht="18" customHeight="1">
      <c r="A18" s="215" t="s">
        <v>20</v>
      </c>
      <c r="B18" s="217" t="s">
        <v>53</v>
      </c>
      <c r="C18" s="210">
        <v>6.7975530575738172E-2</v>
      </c>
      <c r="D18" s="210">
        <v>1.0992469247587287E-2</v>
      </c>
      <c r="E18" s="218">
        <f>1-(-'取引基本表（37部門）'!AZ19/'取引基本表（37部門）'!AV19)</f>
        <v>0.22129803392672309</v>
      </c>
      <c r="F18" s="218">
        <f>'取引基本表（37部門）'!R48/'取引基本表（37部門）'!R49</f>
        <v>0.37840959069752428</v>
      </c>
      <c r="G18" s="218">
        <f>'取引基本表（37部門）'!R43/'取引基本表（37部門）'!R49</f>
        <v>0.25453526011424132</v>
      </c>
      <c r="H18" s="218">
        <f>'取引基本表（37部門）'!AP19/'取引基本表（37部門）'!$AP$41</f>
        <v>1.66735766613726E-4</v>
      </c>
    </row>
    <row r="19" spans="1:8" ht="18" customHeight="1">
      <c r="A19" s="215" t="s">
        <v>21</v>
      </c>
      <c r="B19" s="217" t="s">
        <v>29</v>
      </c>
      <c r="C19" s="210">
        <v>0.18806433917009355</v>
      </c>
      <c r="D19" s="210">
        <v>1.1047533625104607E-2</v>
      </c>
      <c r="E19" s="218">
        <f>1-(-'取引基本表（37部門）'!AZ20/'取引基本表（37部門）'!AV20)</f>
        <v>7.7391041210944644E-2</v>
      </c>
      <c r="F19" s="218">
        <f>'取引基本表（37部門）'!S48/'取引基本表（37部門）'!S49</f>
        <v>0.32477713911787293</v>
      </c>
      <c r="G19" s="218">
        <f>'取引基本表（37部門）'!S43/'取引基本表（37部門）'!S49</f>
        <v>0.20095604892264265</v>
      </c>
      <c r="H19" s="218">
        <f>'取引基本表（37部門）'!AP20/'取引基本表（37部門）'!$AP$41</f>
        <v>6.7641805887975626E-3</v>
      </c>
    </row>
    <row r="20" spans="1:8" ht="18" customHeight="1">
      <c r="A20" s="215" t="s">
        <v>57</v>
      </c>
      <c r="B20" s="217" t="s">
        <v>282</v>
      </c>
      <c r="C20" s="210">
        <v>0.19345981196454651</v>
      </c>
      <c r="D20" s="210">
        <v>8.7422352933258854E-3</v>
      </c>
      <c r="E20" s="218">
        <f>1-(-'取引基本表（37部門）'!AZ21/'取引基本表（37部門）'!AV21)</f>
        <v>1.7816272366656172E-2</v>
      </c>
      <c r="F20" s="218">
        <f>'取引基本表（37部門）'!T48/'取引基本表（37部門）'!T49</f>
        <v>0.44752266558872783</v>
      </c>
      <c r="G20" s="218">
        <f>'取引基本表（37部門）'!T43/'取引基本表（37部門）'!T49</f>
        <v>0.42817751342611304</v>
      </c>
      <c r="H20" s="218">
        <f>'取引基本表（37部門）'!AP21/'取引基本表（37部門）'!$AP$41</f>
        <v>1.1436816195075137E-2</v>
      </c>
    </row>
    <row r="21" spans="1:8" ht="18" customHeight="1">
      <c r="A21" s="215" t="s">
        <v>22</v>
      </c>
      <c r="B21" s="219" t="s">
        <v>39</v>
      </c>
      <c r="C21" s="210">
        <v>9.5804938719456903E-2</v>
      </c>
      <c r="D21" s="210">
        <v>1.8393663790497412E-2</v>
      </c>
      <c r="E21" s="218">
        <f>1-(-'取引基本表（37部門）'!AZ22/'取引基本表（37部門）'!AV22)</f>
        <v>0.33807737703088891</v>
      </c>
      <c r="F21" s="218">
        <f>'取引基本表（37部門）'!U48/'取引基本表（37部門）'!U49</f>
        <v>0.23777551902976915</v>
      </c>
      <c r="G21" s="218">
        <f>'取引基本表（37部門）'!U43/'取引基本表（37部門）'!U49</f>
        <v>0.1782383356347251</v>
      </c>
      <c r="H21" s="218">
        <f>'取引基本表（37部門）'!AP22/'取引基本表（37部門）'!$AP$41</f>
        <v>6.7096149011531964E-3</v>
      </c>
    </row>
    <row r="22" spans="1:8" s="18" customFormat="1" ht="18" customHeight="1">
      <c r="A22" s="220" t="s">
        <v>71</v>
      </c>
      <c r="B22" s="219" t="s">
        <v>27</v>
      </c>
      <c r="C22" s="210">
        <v>0.31022632680150286</v>
      </c>
      <c r="D22" s="210">
        <v>4.8668136516007113E-2</v>
      </c>
      <c r="E22" s="218">
        <f>1-(-'取引基本表（37部門）'!AZ23/'取引基本表（37部門）'!AV23)</f>
        <v>0.46546652687912127</v>
      </c>
      <c r="F22" s="218">
        <f>'取引基本表（37部門）'!V48/'取引基本表（37部門）'!V49</f>
        <v>0.48987048568022673</v>
      </c>
      <c r="G22" s="210">
        <f>'取引基本表（37部門）'!V43/'取引基本表（37部門）'!V49</f>
        <v>0.27872493436299572</v>
      </c>
      <c r="H22" s="218">
        <f>'取引基本表（37部門）'!AP23/'取引基本表（37部門）'!$AP$41</f>
        <v>7.0408859937843319E-3</v>
      </c>
    </row>
    <row r="23" spans="1:8" ht="18" customHeight="1">
      <c r="A23" s="215" t="s">
        <v>74</v>
      </c>
      <c r="B23" s="217" t="s">
        <v>30</v>
      </c>
      <c r="C23" s="210">
        <v>0</v>
      </c>
      <c r="D23" s="210">
        <v>0</v>
      </c>
      <c r="E23" s="218">
        <f>1-(-'取引基本表（37部門）'!AZ24/'取引基本表（37部門）'!AV24)</f>
        <v>1</v>
      </c>
      <c r="F23" s="218">
        <f>'取引基本表（37部門）'!W48/'取引基本表（37部門）'!W49</f>
        <v>0.51246400795890446</v>
      </c>
      <c r="G23" s="218">
        <f>'取引基本表（37部門）'!W43/'取引基本表（37部門）'!W49</f>
        <v>0.3777187742139147</v>
      </c>
      <c r="H23" s="218">
        <f>'取引基本表（37部門）'!AP24/'取引基本表（37部門）'!$AP$41</f>
        <v>0</v>
      </c>
    </row>
    <row r="24" spans="1:8" ht="18" customHeight="1">
      <c r="A24" s="215" t="s">
        <v>242</v>
      </c>
      <c r="B24" s="219" t="s">
        <v>40</v>
      </c>
      <c r="C24" s="210">
        <v>0</v>
      </c>
      <c r="D24" s="210">
        <v>0</v>
      </c>
      <c r="E24" s="218">
        <f>1-(-'取引基本表（37部門）'!AZ25/'取引基本表（37部門）'!AV25)</f>
        <v>0.59146826427516253</v>
      </c>
      <c r="F24" s="218">
        <f>'取引基本表（37部門）'!X48/'取引基本表（37部門）'!X49</f>
        <v>0.46401965763603886</v>
      </c>
      <c r="G24" s="218">
        <f>'取引基本表（37部門）'!X43/'取引基本表（37部門）'!X49</f>
        <v>8.9580379177290267E-2</v>
      </c>
      <c r="H24" s="218">
        <f>'取引基本表（37部門）'!AP25/'取引基本表（37部門）'!$AP$41</f>
        <v>2.1513157600034978E-2</v>
      </c>
    </row>
    <row r="25" spans="1:8" s="18" customFormat="1" ht="18" customHeight="1">
      <c r="A25" s="220" t="s">
        <v>243</v>
      </c>
      <c r="B25" s="219" t="s">
        <v>268</v>
      </c>
      <c r="C25" s="210">
        <v>0</v>
      </c>
      <c r="D25" s="210">
        <v>0</v>
      </c>
      <c r="E25" s="218">
        <f>1-(-'取引基本表（37部門）'!AZ26/'取引基本表（37部門）'!AV26)</f>
        <v>1</v>
      </c>
      <c r="F25" s="218">
        <f>'取引基本表（37部門）'!Y48/'取引基本表（37部門）'!Y49</f>
        <v>0.54206182909236511</v>
      </c>
      <c r="G25" s="210">
        <f>'取引基本表（37部門）'!Y43/'取引基本表（37部門）'!Y49</f>
        <v>0.12970423840841647</v>
      </c>
      <c r="H25" s="218">
        <f>'取引基本表（37部門）'!AP26/'取引基本表（37部門）'!$AP$41</f>
        <v>1.0829835134869851E-2</v>
      </c>
    </row>
    <row r="26" spans="1:8" ht="18" customHeight="1">
      <c r="A26" s="215" t="s">
        <v>244</v>
      </c>
      <c r="B26" s="217" t="s">
        <v>269</v>
      </c>
      <c r="C26" s="210">
        <v>0</v>
      </c>
      <c r="D26" s="210">
        <v>0</v>
      </c>
      <c r="E26" s="218">
        <f>1-(-'取引基本表（37部門）'!AZ27/'取引基本表（37部門）'!AV27)</f>
        <v>0.98752354682454246</v>
      </c>
      <c r="F26" s="218">
        <f>'取引基本表（37部門）'!Z48/'取引基本表（37部門）'!Z49</f>
        <v>0.68720058757235625</v>
      </c>
      <c r="G26" s="218">
        <f>'取引基本表（37部門）'!Z43/'取引基本表（37部門）'!Z49</f>
        <v>0.48150403170936801</v>
      </c>
      <c r="H26" s="218">
        <f>'取引基本表（37部門）'!AP27/'取引基本表（37部門）'!$AP$41</f>
        <v>3.3692150973381927E-3</v>
      </c>
    </row>
    <row r="27" spans="1:8" ht="18" customHeight="1">
      <c r="A27" s="215" t="s">
        <v>245</v>
      </c>
      <c r="B27" s="217" t="s">
        <v>41</v>
      </c>
      <c r="C27" s="210">
        <v>0</v>
      </c>
      <c r="D27" s="210">
        <v>0</v>
      </c>
      <c r="E27" s="218">
        <f>1-(-'取引基本表（37部門）'!AZ28/'取引基本表（37部門）'!AV28)</f>
        <v>0.77737582050520304</v>
      </c>
      <c r="F27" s="218">
        <f>'取引基本表（37部門）'!AA48/'取引基本表（37部門）'!AA49</f>
        <v>0.70354426854909724</v>
      </c>
      <c r="G27" s="218">
        <f>'取引基本表（37部門）'!AA43/'取引基本表（37部門）'!AA49</f>
        <v>0.45009544620204917</v>
      </c>
      <c r="H27" s="218">
        <f>'取引基本表（37部門）'!AP28/'取引基本表（37部門）'!$AP$41</f>
        <v>0.14634878927174141</v>
      </c>
    </row>
    <row r="28" spans="1:8" ht="18" customHeight="1">
      <c r="A28" s="215" t="s">
        <v>246</v>
      </c>
      <c r="B28" s="217" t="s">
        <v>42</v>
      </c>
      <c r="C28" s="210">
        <v>0</v>
      </c>
      <c r="D28" s="210">
        <v>0</v>
      </c>
      <c r="E28" s="218">
        <f>1-(-'取引基本表（37部門）'!AZ29/'取引基本表（37部門）'!AV29)</f>
        <v>0.89320805047293317</v>
      </c>
      <c r="F28" s="218">
        <f>'取引基本表（37部門）'!AB48/'取引基本表（37部門）'!AB49</f>
        <v>0.68167653534065153</v>
      </c>
      <c r="G28" s="218">
        <f>'取引基本表（37部門）'!AB43/'取引基本表（37部門）'!AB49</f>
        <v>0.44800288682035905</v>
      </c>
      <c r="H28" s="218">
        <f>'取引基本表（37部門）'!AP29/'取引基本表（37部門）'!$AP$41</f>
        <v>5.6601881067600342E-2</v>
      </c>
    </row>
    <row r="29" spans="1:8" ht="18" customHeight="1">
      <c r="A29" s="215" t="s">
        <v>247</v>
      </c>
      <c r="B29" s="217" t="s">
        <v>43</v>
      </c>
      <c r="C29" s="210">
        <v>0</v>
      </c>
      <c r="D29" s="210">
        <v>0</v>
      </c>
      <c r="E29" s="218">
        <f>1-(-'取引基本表（37部門）'!AZ30/'取引基本表（37部門）'!AV30)</f>
        <v>0.75686031056659819</v>
      </c>
      <c r="F29" s="218">
        <f>'取引基本表（37部門）'!AC48/'取引基本表（37部門）'!AC49</f>
        <v>0.8514184331809086</v>
      </c>
      <c r="G29" s="218">
        <f>'取引基本表（37部門）'!AC43/'取引基本表（37部門）'!AC49</f>
        <v>5.8643101047371977E-2</v>
      </c>
      <c r="H29" s="218">
        <f>'取引基本表（37部門）'!AP30/'取引基本表（37部門）'!$AP$41</f>
        <v>0.25764052570307155</v>
      </c>
    </row>
    <row r="30" spans="1:8" ht="18" customHeight="1">
      <c r="A30" s="215" t="s">
        <v>77</v>
      </c>
      <c r="B30" s="217" t="s">
        <v>270</v>
      </c>
      <c r="C30" s="210">
        <v>0</v>
      </c>
      <c r="D30" s="210">
        <v>0</v>
      </c>
      <c r="E30" s="218">
        <f>1-(-'取引基本表（37部門）'!AZ31/'取引基本表（37部門）'!AV31)</f>
        <v>0.91225550567717595</v>
      </c>
      <c r="F30" s="218">
        <f>'取引基本表（37部門）'!AD48/'取引基本表（37部門）'!AD49</f>
        <v>0.54555827435959958</v>
      </c>
      <c r="G30" s="218">
        <f>'取引基本表（37部門）'!AD43/'取引基本表（37部門）'!AD49</f>
        <v>0.38514301351989688</v>
      </c>
      <c r="H30" s="218">
        <f>'取引基本表（37部門）'!AP31/'取引基本表（37部門）'!$AP$41</f>
        <v>2.988172134076094E-2</v>
      </c>
    </row>
    <row r="31" spans="1:8" ht="18" customHeight="1">
      <c r="A31" s="215" t="s">
        <v>248</v>
      </c>
      <c r="B31" s="217" t="s">
        <v>54</v>
      </c>
      <c r="C31" s="210">
        <v>3.4860428283664195E-2</v>
      </c>
      <c r="D31" s="210">
        <v>4.8157099782349484E-3</v>
      </c>
      <c r="E31" s="218">
        <f>1-(-'取引基本表（37部門）'!AZ32/'取引基本表（37部門）'!AV32)</f>
        <v>0.51231450073452489</v>
      </c>
      <c r="F31" s="218">
        <f>'取引基本表（37部門）'!AE48/'取引基本表（37部門）'!AE49</f>
        <v>0.57477053994404759</v>
      </c>
      <c r="G31" s="218">
        <f>'取引基本表（37部門）'!AE43/'取引基本表（37部門）'!AE49</f>
        <v>0.2436380384024118</v>
      </c>
      <c r="H31" s="218">
        <f>'取引基本表（37部門）'!AP32/'取引基本表（37部門）'!$AP$41</f>
        <v>5.8138050561042938E-2</v>
      </c>
    </row>
    <row r="32" spans="1:8" ht="18" customHeight="1">
      <c r="A32" s="215" t="s">
        <v>249</v>
      </c>
      <c r="B32" s="217" t="s">
        <v>44</v>
      </c>
      <c r="C32" s="210">
        <v>0</v>
      </c>
      <c r="D32" s="210">
        <v>0</v>
      </c>
      <c r="E32" s="218">
        <f>1-(-'取引基本表（37部門）'!AZ33/'取引基本表（37部門）'!AV33)</f>
        <v>1</v>
      </c>
      <c r="F32" s="218">
        <f>'取引基本表（37部門）'!AF48/'取引基本表（37部門）'!AF49</f>
        <v>0.72405907044064421</v>
      </c>
      <c r="G32" s="218">
        <f>'取引基本表（37部門）'!AF43/'取引基本表（37部門）'!AF49</f>
        <v>0.3450190684330523</v>
      </c>
      <c r="H32" s="218">
        <f>'取引基本表（37部門）'!AP33/'取引基本表（37部門）'!$AP$41</f>
        <v>3.9155006710950889E-3</v>
      </c>
    </row>
    <row r="33" spans="1:8" ht="18" customHeight="1">
      <c r="A33" s="215" t="s">
        <v>250</v>
      </c>
      <c r="B33" s="221" t="s">
        <v>45</v>
      </c>
      <c r="C33" s="210">
        <v>0</v>
      </c>
      <c r="D33" s="210">
        <v>1.4608411105731505E-5</v>
      </c>
      <c r="E33" s="218">
        <f>1-(-'取引基本表（37部門）'!AZ34/'取引基本表（37部門）'!AV34)</f>
        <v>0.69648436133204905</v>
      </c>
      <c r="F33" s="218">
        <f>'取引基本表（37部門）'!AG48/'取引基本表（37部門）'!AG49</f>
        <v>0.70460740651662912</v>
      </c>
      <c r="G33" s="218">
        <f>'取引基本表（37部門）'!AG43/'取引基本表（37部門）'!AG49</f>
        <v>0.49306628730701346</v>
      </c>
      <c r="H33" s="218">
        <f>'取引基本表（37部門）'!AP34/'取引基本表（37部門）'!$AP$41</f>
        <v>3.0140587459484714E-2</v>
      </c>
    </row>
    <row r="34" spans="1:8" ht="18" customHeight="1">
      <c r="A34" s="215" t="s">
        <v>251</v>
      </c>
      <c r="B34" s="217" t="s">
        <v>271</v>
      </c>
      <c r="C34" s="210">
        <v>0</v>
      </c>
      <c r="D34" s="210">
        <v>0</v>
      </c>
      <c r="E34" s="218">
        <f>1-(-'取引基本表（37部門）'!AZ35/'取引基本表（37部門）'!AV35)</f>
        <v>0.99629323161424221</v>
      </c>
      <c r="F34" s="218">
        <f>'取引基本表（37部門）'!AH48/'取引基本表（37部門）'!AH49</f>
        <v>0.62428430503619881</v>
      </c>
      <c r="G34" s="218">
        <f>'取引基本表（37部門）'!AH43/'取引基本表（37部門）'!AH49</f>
        <v>0.55996260886682914</v>
      </c>
      <c r="H34" s="218">
        <f>'取引基本表（37部門）'!AP35/'取引基本表（37部門）'!$AP$41</f>
        <v>7.0120680806890046E-2</v>
      </c>
    </row>
    <row r="35" spans="1:8" ht="18" customHeight="1">
      <c r="A35" s="215" t="s">
        <v>252</v>
      </c>
      <c r="B35" s="217" t="s">
        <v>283</v>
      </c>
      <c r="C35" s="210">
        <v>0</v>
      </c>
      <c r="D35" s="210">
        <v>0</v>
      </c>
      <c r="E35" s="218">
        <f>1-(-'取引基本表（37部門）'!AZ36/'取引基本表（37部門）'!AV36)</f>
        <v>0.98696602612843021</v>
      </c>
      <c r="F35" s="218">
        <f>'取引基本表（37部門）'!AI48/'取引基本表（37部門）'!AI49</f>
        <v>0.72284792039842194</v>
      </c>
      <c r="G35" s="218">
        <f>'取引基本表（37部門）'!AI43/'取引基本表（37部門）'!AI49</f>
        <v>0.7823860283078452</v>
      </c>
      <c r="H35" s="218">
        <f>'取引基本表（37部門）'!AP36/'取引基本表（37部門）'!$AP$41</f>
        <v>1.3997133611774643E-2</v>
      </c>
    </row>
    <row r="36" spans="1:8" ht="18" customHeight="1">
      <c r="A36" s="215" t="s">
        <v>253</v>
      </c>
      <c r="B36" s="217" t="s">
        <v>24</v>
      </c>
      <c r="C36" s="210">
        <v>0</v>
      </c>
      <c r="D36" s="210">
        <v>0</v>
      </c>
      <c r="E36" s="218">
        <f>1-(-'取引基本表（37部門）'!AZ37/'取引基本表（37部門）'!AV37)</f>
        <v>0.7821196039276046</v>
      </c>
      <c r="F36" s="218">
        <f>'取引基本表（37部門）'!AJ48/'取引基本表（37部門）'!AJ49</f>
        <v>0.60989314106734427</v>
      </c>
      <c r="G36" s="218">
        <f>'取引基本表（37部門）'!AJ43/'取引基本表（37部門）'!AJ49</f>
        <v>0.38275966815034712</v>
      </c>
      <c r="H36" s="218">
        <f>'取引基本表（37部門）'!AP37/'取引基本表（37部門）'!$AP$41</f>
        <v>1.6075030623453192E-2</v>
      </c>
    </row>
    <row r="37" spans="1:8" ht="18" customHeight="1">
      <c r="A37" s="215" t="s">
        <v>254</v>
      </c>
      <c r="B37" s="217" t="s">
        <v>25</v>
      </c>
      <c r="C37" s="210">
        <v>2.4990378704198883E-5</v>
      </c>
      <c r="D37" s="210">
        <v>9.9961514816795531E-6</v>
      </c>
      <c r="E37" s="218">
        <f>1-(-'取引基本表（37部門）'!AZ38/'取引基本表（37部門）'!AV38)</f>
        <v>0.84757474341395078</v>
      </c>
      <c r="F37" s="218">
        <f>'取引基本表（37部門）'!AK48/'取引基本表（37部門）'!AK49</f>
        <v>0.63733271306405059</v>
      </c>
      <c r="G37" s="218">
        <f>'取引基本表（37部門）'!AK43/'取引基本表（37部門）'!AK49</f>
        <v>0.34043307965707242</v>
      </c>
      <c r="H37" s="218">
        <f>'取引基本表（37部門）'!AP38/'取引基本表（37部門）'!$AP$41</f>
        <v>9.4082588246247018E-2</v>
      </c>
    </row>
    <row r="38" spans="1:8" ht="18" customHeight="1">
      <c r="A38" s="215" t="s">
        <v>255</v>
      </c>
      <c r="B38" s="217" t="s">
        <v>46</v>
      </c>
      <c r="C38" s="210">
        <v>0</v>
      </c>
      <c r="D38" s="210">
        <v>0</v>
      </c>
      <c r="E38" s="218">
        <f>1-(-'取引基本表（37部門）'!AZ39/'取引基本表（37部門）'!AV39)</f>
        <v>1</v>
      </c>
      <c r="F38" s="218">
        <f>'取引基本表（37部門）'!AL48/'取引基本表（37部門）'!AL49</f>
        <v>0</v>
      </c>
      <c r="G38" s="218">
        <f>'取引基本表（37部門）'!AL43/'取引基本表（37部門）'!AL49</f>
        <v>0</v>
      </c>
      <c r="H38" s="218">
        <f>'取引基本表（37部門）'!AP39/'取引基本表（37部門）'!$AP$41</f>
        <v>0</v>
      </c>
    </row>
    <row r="39" spans="1:8" ht="18" customHeight="1">
      <c r="A39" s="215" t="s">
        <v>256</v>
      </c>
      <c r="B39" s="217" t="s">
        <v>47</v>
      </c>
      <c r="C39" s="210">
        <v>1.5758226488978715E-2</v>
      </c>
      <c r="D39" s="210">
        <v>3.6042864060296005E-2</v>
      </c>
      <c r="E39" s="218">
        <f>1-(-'取引基本表（37部門）'!AZ40/'取引基本表（37部門）'!AV40)</f>
        <v>0.96293514975508221</v>
      </c>
      <c r="F39" s="218">
        <f>'取引基本表（37部門）'!AM48/'取引基本表（37部門）'!AM49</f>
        <v>0.54681433909201849</v>
      </c>
      <c r="G39" s="218">
        <f>'取引基本表（37部門）'!AM43/'取引基本表（37部門）'!AM49</f>
        <v>6.2063212974875024E-3</v>
      </c>
      <c r="H39" s="218">
        <f>'取引基本表（37部門）'!AP40/'取引基本表（37部門）'!$AP$41</f>
        <v>7.1514319380278397E-6</v>
      </c>
    </row>
    <row r="40" spans="1:8" ht="18" customHeight="1">
      <c r="A40" s="646" t="s">
        <v>63</v>
      </c>
      <c r="B40" s="644"/>
      <c r="C40" s="211"/>
      <c r="D40" s="211"/>
      <c r="E40" s="218">
        <f>1-(-'取引基本表（37部門）'!AZ41/'取引基本表（37部門）'!AV41)</f>
        <v>0.63549867604704324</v>
      </c>
      <c r="F40" s="218">
        <f>'取引基本表（37部門）'!AN48/'取引基本表（37部門）'!AN49</f>
        <v>0.49976903490995861</v>
      </c>
      <c r="G40" s="218">
        <f>'取引基本表（37部門）'!AN43/'取引基本表（37部門）'!AN49</f>
        <v>0.25735276115917305</v>
      </c>
      <c r="H40" s="218">
        <f>'取引基本表（37部門）'!AP41/'取引基本表（37部門）'!$AP$41</f>
        <v>1</v>
      </c>
    </row>
    <row r="41" spans="1:8" ht="18" customHeight="1">
      <c r="C41" s="212" t="s">
        <v>64</v>
      </c>
      <c r="D41" s="20"/>
    </row>
    <row r="42" spans="1:8" ht="18" customHeight="1">
      <c r="C42" s="212" t="s">
        <v>65</v>
      </c>
      <c r="D42" s="20"/>
    </row>
    <row r="43" spans="1:8" ht="18" customHeight="1">
      <c r="B43" s="6"/>
      <c r="C43" s="212" t="s">
        <v>441</v>
      </c>
      <c r="D43" s="213"/>
    </row>
    <row r="44" spans="1:8" ht="18" customHeight="1">
      <c r="B44" s="6"/>
      <c r="C44" s="214" t="s">
        <v>442</v>
      </c>
      <c r="D44" s="6"/>
    </row>
    <row r="45" spans="1:8" ht="18" customHeight="1">
      <c r="B45" s="6"/>
      <c r="C45" s="6"/>
      <c r="D45" s="6"/>
    </row>
    <row r="46" spans="1:8" ht="18" customHeight="1">
      <c r="B46" s="6"/>
      <c r="C46" s="6"/>
      <c r="D46" s="6"/>
    </row>
    <row r="47" spans="1:8" ht="18" customHeight="1">
      <c r="B47" s="6"/>
      <c r="C47" s="6"/>
      <c r="D47" s="6"/>
    </row>
    <row r="48" spans="1:8" ht="18" customHeight="1">
      <c r="B48" s="6"/>
      <c r="C48" s="6"/>
      <c r="D48" s="6"/>
    </row>
    <row r="49" spans="2:4" ht="18" customHeight="1">
      <c r="B49" s="6"/>
      <c r="C49" s="6"/>
      <c r="D49" s="6"/>
    </row>
    <row r="50" spans="2:4" ht="18" customHeight="1">
      <c r="B50" s="6"/>
      <c r="C50" s="6"/>
      <c r="D50" s="6"/>
    </row>
    <row r="51" spans="2:4" ht="18" customHeight="1">
      <c r="B51" s="6"/>
      <c r="C51" s="6"/>
      <c r="D51" s="6"/>
    </row>
    <row r="52" spans="2:4" ht="18" customHeight="1">
      <c r="B52" s="6"/>
      <c r="C52" s="6"/>
      <c r="D52" s="6"/>
    </row>
    <row r="53" spans="2:4" ht="18" customHeight="1">
      <c r="B53" s="6"/>
      <c r="C53" s="6"/>
      <c r="D53" s="6"/>
    </row>
    <row r="54" spans="2:4" ht="18" customHeight="1">
      <c r="B54" s="6"/>
      <c r="C54" s="6"/>
      <c r="D54" s="6"/>
    </row>
    <row r="55" spans="2:4" ht="18" customHeight="1">
      <c r="B55" s="6"/>
      <c r="C55" s="6"/>
      <c r="D55" s="6"/>
    </row>
    <row r="56" spans="2:4" ht="18" customHeight="1">
      <c r="B56" s="6"/>
      <c r="C56" s="6"/>
      <c r="D56" s="6"/>
    </row>
    <row r="57" spans="2:4" ht="18" customHeight="1">
      <c r="B57" s="6"/>
      <c r="C57" s="6"/>
      <c r="D57" s="6"/>
    </row>
    <row r="58" spans="2:4" ht="18" customHeight="1">
      <c r="B58" s="6"/>
      <c r="C58" s="6"/>
      <c r="D58" s="6"/>
    </row>
    <row r="59" spans="2:4" ht="18" customHeight="1">
      <c r="B59" s="6"/>
      <c r="C59" s="6"/>
      <c r="D59" s="6"/>
    </row>
    <row r="60" spans="2:4" ht="18" customHeight="1">
      <c r="B60" s="6"/>
      <c r="C60" s="6"/>
      <c r="D60" s="6"/>
    </row>
    <row r="61" spans="2:4" ht="18" customHeight="1">
      <c r="B61" s="6"/>
      <c r="C61" s="6"/>
      <c r="D61" s="6"/>
    </row>
    <row r="62" spans="2:4" ht="18" customHeight="1">
      <c r="B62" s="6"/>
      <c r="C62" s="6"/>
      <c r="D62" s="6"/>
    </row>
    <row r="63" spans="2:4" ht="18" customHeight="1">
      <c r="B63" s="6"/>
      <c r="C63" s="6"/>
      <c r="D63" s="6"/>
    </row>
    <row r="64" spans="2:4" ht="18" customHeight="1">
      <c r="B64" s="6"/>
      <c r="C64" s="6"/>
      <c r="D64" s="6"/>
    </row>
    <row r="65" spans="1:4" ht="18" customHeight="1">
      <c r="B65" s="6"/>
      <c r="C65" s="6"/>
      <c r="D65" s="6"/>
    </row>
    <row r="66" spans="1:4" ht="18" customHeight="1">
      <c r="B66" s="6"/>
      <c r="C66" s="6"/>
      <c r="D66" s="6"/>
    </row>
    <row r="67" spans="1:4" s="18" customFormat="1" ht="18" customHeight="1">
      <c r="A67" s="21"/>
      <c r="B67" s="6"/>
      <c r="C67" s="6"/>
      <c r="D67" s="6"/>
    </row>
    <row r="68" spans="1:4" ht="18" customHeight="1">
      <c r="B68" s="6"/>
      <c r="C68" s="6"/>
      <c r="D68" s="6"/>
    </row>
    <row r="69" spans="1:4" ht="18" customHeight="1">
      <c r="B69" s="6"/>
      <c r="C69" s="6"/>
      <c r="D69" s="6"/>
    </row>
    <row r="70" spans="1:4" s="18" customFormat="1" ht="18" customHeight="1">
      <c r="A70" s="21"/>
      <c r="B70" s="6"/>
      <c r="C70" s="6"/>
      <c r="D70" s="6"/>
    </row>
    <row r="71" spans="1:4" ht="18" customHeight="1">
      <c r="B71" s="6"/>
      <c r="C71" s="6"/>
      <c r="D71" s="6"/>
    </row>
    <row r="72" spans="1:4" ht="18" customHeight="1">
      <c r="B72" s="6"/>
      <c r="C72" s="6"/>
      <c r="D72" s="6"/>
    </row>
    <row r="73" spans="1:4" ht="18" customHeight="1">
      <c r="B73" s="6"/>
      <c r="C73" s="6"/>
      <c r="D73" s="6"/>
    </row>
    <row r="74" spans="1:4" ht="18" customHeight="1">
      <c r="B74" s="6"/>
      <c r="C74" s="6"/>
      <c r="D74" s="6"/>
    </row>
    <row r="75" spans="1:4" ht="18" customHeight="1">
      <c r="B75" s="6"/>
      <c r="C75" s="6"/>
      <c r="D75" s="6"/>
    </row>
    <row r="76" spans="1:4" ht="18" customHeight="1">
      <c r="B76" s="6"/>
      <c r="C76" s="6"/>
      <c r="D76" s="6"/>
    </row>
    <row r="77" spans="1:4" ht="18" customHeight="1">
      <c r="B77" s="6"/>
      <c r="C77" s="6"/>
      <c r="D77" s="6"/>
    </row>
    <row r="78" spans="1:4" ht="18" customHeight="1">
      <c r="B78" s="6"/>
      <c r="C78" s="6"/>
      <c r="D78" s="6"/>
    </row>
    <row r="79" spans="1:4" ht="18" customHeight="1">
      <c r="B79" s="6"/>
      <c r="C79" s="6"/>
      <c r="D79" s="6"/>
    </row>
    <row r="80" spans="1:4" ht="18" customHeight="1">
      <c r="B80" s="6"/>
      <c r="C80" s="6"/>
      <c r="D80" s="6"/>
    </row>
    <row r="81" spans="2:2">
      <c r="B81" s="6"/>
    </row>
    <row r="82" spans="2:2">
      <c r="B82" s="6"/>
    </row>
  </sheetData>
  <mergeCells count="3">
    <mergeCell ref="A2:B2"/>
    <mergeCell ref="A1:B1"/>
    <mergeCell ref="A40:B40"/>
  </mergeCells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2CA3B-404E-4587-A401-98FDADD57142}">
  <sheetPr codeName="Sheet13"/>
  <dimension ref="A1:BT49"/>
  <sheetViews>
    <sheetView showGridLines="0" zoomScaleNormal="100" zoomScaleSheetLayoutView="50" workbookViewId="0">
      <pane xSplit="2" ySplit="3" topLeftCell="C4" activePane="bottomRight" state="frozen"/>
      <selection activeCell="B1" sqref="B1:J1"/>
      <selection pane="topRight" activeCell="B1" sqref="B1:J1"/>
      <selection pane="bottomLeft" activeCell="B1" sqref="B1:J1"/>
      <selection pane="bottomRight"/>
    </sheetView>
  </sheetViews>
  <sheetFormatPr defaultRowHeight="13.5"/>
  <cols>
    <col min="1" max="1" width="5.5" style="47" bestFit="1" customWidth="1"/>
    <col min="2" max="2" width="25.125" style="62" bestFit="1" customWidth="1"/>
    <col min="3" max="3" width="13.75" style="61" customWidth="1"/>
    <col min="4" max="4" width="16.5" style="61" bestFit="1" customWidth="1"/>
    <col min="5" max="6" width="17.875" style="61" bestFit="1" customWidth="1"/>
    <col min="7" max="7" width="16.5" style="61" bestFit="1" customWidth="1"/>
    <col min="8" max="18" width="17.875" style="61" bestFit="1" customWidth="1"/>
    <col min="19" max="19" width="14.625" style="61" bestFit="1" customWidth="1"/>
    <col min="20" max="20" width="17.875" style="61" bestFit="1" customWidth="1"/>
    <col min="21" max="21" width="16.5" style="61" bestFit="1" customWidth="1"/>
    <col min="22" max="24" width="17.875" style="61" bestFit="1" customWidth="1"/>
    <col min="25" max="25" width="14.625" style="61" bestFit="1" customWidth="1"/>
    <col min="26" max="30" width="17.875" style="61" bestFit="1" customWidth="1"/>
    <col min="31" max="36" width="14.625" style="61" bestFit="1" customWidth="1"/>
    <col min="37" max="37" width="16.5" style="61" bestFit="1" customWidth="1"/>
    <col min="38" max="44" width="17.875" style="61" bestFit="1" customWidth="1"/>
    <col min="45" max="45" width="23.125" style="61" bestFit="1" customWidth="1"/>
    <col min="46" max="47" width="17.875" style="61" bestFit="1" customWidth="1"/>
    <col min="48" max="48" width="19.5" style="61" bestFit="1" customWidth="1"/>
    <col min="49" max="49" width="17.875" style="61" bestFit="1" customWidth="1"/>
    <col min="50" max="50" width="23.125" style="61" bestFit="1" customWidth="1"/>
    <col min="51" max="52" width="17.875" style="61" bestFit="1" customWidth="1"/>
    <col min="53" max="54" width="14.625" style="61" bestFit="1" customWidth="1"/>
    <col min="55" max="56" width="17.875" style="61" bestFit="1" customWidth="1"/>
    <col min="57" max="57" width="16.5" style="61" bestFit="1" customWidth="1"/>
    <col min="58" max="63" width="17.875" style="61" bestFit="1" customWidth="1"/>
    <col min="64" max="64" width="16.5" style="61" bestFit="1" customWidth="1"/>
    <col min="65" max="65" width="17.875" style="61" bestFit="1" customWidth="1"/>
    <col min="66" max="67" width="14.625" style="61" bestFit="1" customWidth="1"/>
    <col min="68" max="69" width="17.875" style="61" bestFit="1" customWidth="1"/>
    <col min="70" max="72" width="14.625" style="61" bestFit="1" customWidth="1"/>
    <col min="73" max="16384" width="9" style="61"/>
  </cols>
  <sheetData>
    <row r="1" spans="1:72" s="45" customFormat="1" ht="27" customHeight="1" thickBot="1">
      <c r="A1" s="229" t="s">
        <v>445</v>
      </c>
      <c r="B1" s="230"/>
      <c r="C1" s="44"/>
      <c r="M1" s="44"/>
      <c r="W1" s="44"/>
      <c r="AG1" s="44"/>
      <c r="AQ1" s="44"/>
      <c r="BA1" s="44"/>
      <c r="BK1" s="44"/>
    </row>
    <row r="2" spans="1:72" s="46" customFormat="1" ht="18.75" customHeight="1">
      <c r="A2" s="231"/>
      <c r="B2" s="232"/>
      <c r="C2" s="225">
        <v>1</v>
      </c>
      <c r="D2" s="225">
        <v>2</v>
      </c>
      <c r="E2" s="225">
        <v>3</v>
      </c>
      <c r="F2" s="225">
        <v>4</v>
      </c>
      <c r="G2" s="225">
        <v>5</v>
      </c>
      <c r="H2" s="225">
        <v>6</v>
      </c>
      <c r="I2" s="225">
        <v>7</v>
      </c>
      <c r="J2" s="225">
        <v>8</v>
      </c>
      <c r="K2" s="225">
        <v>9</v>
      </c>
      <c r="L2" s="225">
        <v>10</v>
      </c>
      <c r="M2" s="225">
        <v>11</v>
      </c>
      <c r="N2" s="225">
        <v>12</v>
      </c>
      <c r="O2" s="225">
        <v>13</v>
      </c>
      <c r="P2" s="225">
        <v>14</v>
      </c>
      <c r="Q2" s="225">
        <v>15</v>
      </c>
      <c r="R2" s="225">
        <v>16</v>
      </c>
      <c r="S2" s="225">
        <v>17</v>
      </c>
      <c r="T2" s="225">
        <v>18</v>
      </c>
      <c r="U2" s="225">
        <v>19</v>
      </c>
      <c r="V2" s="225">
        <v>20</v>
      </c>
      <c r="W2" s="225">
        <v>21</v>
      </c>
      <c r="X2" s="225">
        <v>22</v>
      </c>
      <c r="Y2" s="225">
        <v>23</v>
      </c>
      <c r="Z2" s="225">
        <v>24</v>
      </c>
      <c r="AA2" s="225">
        <v>25</v>
      </c>
      <c r="AB2" s="225">
        <v>26</v>
      </c>
      <c r="AC2" s="225">
        <v>27</v>
      </c>
      <c r="AD2" s="225">
        <v>28</v>
      </c>
      <c r="AE2" s="225">
        <v>29</v>
      </c>
      <c r="AF2" s="225">
        <v>30</v>
      </c>
      <c r="AG2" s="225">
        <v>31</v>
      </c>
      <c r="AH2" s="225">
        <v>32</v>
      </c>
      <c r="AI2" s="225">
        <v>33</v>
      </c>
      <c r="AJ2" s="225">
        <v>34</v>
      </c>
      <c r="AK2" s="225">
        <v>35</v>
      </c>
      <c r="AL2" s="225">
        <v>36</v>
      </c>
      <c r="AM2" s="225">
        <v>37</v>
      </c>
      <c r="AN2" s="225">
        <v>38</v>
      </c>
      <c r="AO2" s="225">
        <v>39</v>
      </c>
      <c r="AP2" s="225">
        <v>40</v>
      </c>
      <c r="AQ2" s="225">
        <v>41</v>
      </c>
      <c r="AR2" s="225">
        <v>42</v>
      </c>
      <c r="AS2" s="225">
        <v>43</v>
      </c>
      <c r="AT2" s="225">
        <v>44</v>
      </c>
      <c r="AU2" s="225">
        <v>45</v>
      </c>
      <c r="AV2" s="225">
        <v>46</v>
      </c>
      <c r="AW2" s="225">
        <v>47</v>
      </c>
      <c r="AX2" s="225">
        <v>48</v>
      </c>
      <c r="AY2" s="225">
        <v>49</v>
      </c>
      <c r="AZ2" s="225">
        <v>50</v>
      </c>
      <c r="BA2" s="225">
        <v>51</v>
      </c>
      <c r="BB2" s="225">
        <v>52</v>
      </c>
      <c r="BC2" s="225">
        <v>53</v>
      </c>
      <c r="BD2" s="225">
        <v>54</v>
      </c>
      <c r="BE2" s="225">
        <v>55</v>
      </c>
      <c r="BF2" s="225">
        <v>56</v>
      </c>
      <c r="BG2" s="225">
        <v>57</v>
      </c>
      <c r="BH2" s="225">
        <v>58</v>
      </c>
      <c r="BI2" s="225">
        <v>59</v>
      </c>
      <c r="BJ2" s="225">
        <v>60</v>
      </c>
      <c r="BK2" s="225">
        <v>61</v>
      </c>
      <c r="BL2" s="225">
        <v>62</v>
      </c>
      <c r="BM2" s="225">
        <v>63</v>
      </c>
      <c r="BN2" s="225">
        <v>64</v>
      </c>
      <c r="BO2" s="225">
        <v>65</v>
      </c>
      <c r="BP2" s="225">
        <v>66</v>
      </c>
      <c r="BQ2" s="225">
        <v>67</v>
      </c>
      <c r="BR2" s="225">
        <v>68</v>
      </c>
      <c r="BS2" s="225">
        <v>69</v>
      </c>
      <c r="BT2" s="226">
        <v>70</v>
      </c>
    </row>
    <row r="3" spans="1:72" s="60" customFormat="1" ht="86.25" thickBot="1">
      <c r="A3" s="233"/>
      <c r="B3" s="227"/>
      <c r="C3" s="227" t="s">
        <v>284</v>
      </c>
      <c r="D3" s="227" t="s">
        <v>285</v>
      </c>
      <c r="E3" s="227" t="s">
        <v>171</v>
      </c>
      <c r="F3" s="227" t="s">
        <v>172</v>
      </c>
      <c r="G3" s="227" t="s">
        <v>173</v>
      </c>
      <c r="H3" s="227" t="s">
        <v>174</v>
      </c>
      <c r="I3" s="227" t="s">
        <v>175</v>
      </c>
      <c r="J3" s="227" t="s">
        <v>158</v>
      </c>
      <c r="K3" s="227" t="s">
        <v>286</v>
      </c>
      <c r="L3" s="227" t="s">
        <v>287</v>
      </c>
      <c r="M3" s="227" t="s">
        <v>288</v>
      </c>
      <c r="N3" s="227" t="s">
        <v>289</v>
      </c>
      <c r="O3" s="227" t="s">
        <v>159</v>
      </c>
      <c r="P3" s="227" t="s">
        <v>160</v>
      </c>
      <c r="Q3" s="227" t="s">
        <v>290</v>
      </c>
      <c r="R3" s="227" t="s">
        <v>161</v>
      </c>
      <c r="S3" s="227" t="s">
        <v>291</v>
      </c>
      <c r="T3" s="227" t="s">
        <v>292</v>
      </c>
      <c r="U3" s="227" t="s">
        <v>162</v>
      </c>
      <c r="V3" s="227" t="s">
        <v>163</v>
      </c>
      <c r="W3" s="227" t="s">
        <v>164</v>
      </c>
      <c r="X3" s="227" t="s">
        <v>293</v>
      </c>
      <c r="Y3" s="227" t="s">
        <v>294</v>
      </c>
      <c r="Z3" s="227" t="s">
        <v>295</v>
      </c>
      <c r="AA3" s="227" t="s">
        <v>165</v>
      </c>
      <c r="AB3" s="227" t="s">
        <v>296</v>
      </c>
      <c r="AC3" s="227" t="s">
        <v>297</v>
      </c>
      <c r="AD3" s="227" t="s">
        <v>166</v>
      </c>
      <c r="AE3" s="227" t="s">
        <v>298</v>
      </c>
      <c r="AF3" s="227" t="s">
        <v>299</v>
      </c>
      <c r="AG3" s="227" t="s">
        <v>300</v>
      </c>
      <c r="AH3" s="227" t="s">
        <v>301</v>
      </c>
      <c r="AI3" s="227" t="s">
        <v>302</v>
      </c>
      <c r="AJ3" s="227" t="s">
        <v>303</v>
      </c>
      <c r="AK3" s="227" t="s">
        <v>304</v>
      </c>
      <c r="AL3" s="227" t="s">
        <v>305</v>
      </c>
      <c r="AM3" s="227" t="s">
        <v>306</v>
      </c>
      <c r="AN3" s="227" t="s">
        <v>307</v>
      </c>
      <c r="AO3" s="227" t="s">
        <v>308</v>
      </c>
      <c r="AP3" s="227" t="s">
        <v>309</v>
      </c>
      <c r="AQ3" s="227" t="s">
        <v>310</v>
      </c>
      <c r="AR3" s="227" t="s">
        <v>311</v>
      </c>
      <c r="AS3" s="227" t="s">
        <v>312</v>
      </c>
      <c r="AT3" s="227" t="s">
        <v>313</v>
      </c>
      <c r="AU3" s="227" t="s">
        <v>314</v>
      </c>
      <c r="AV3" s="227" t="s">
        <v>315</v>
      </c>
      <c r="AW3" s="227" t="s">
        <v>316</v>
      </c>
      <c r="AX3" s="227" t="s">
        <v>312</v>
      </c>
      <c r="AY3" s="227" t="s">
        <v>386</v>
      </c>
      <c r="AZ3" s="227" t="s">
        <v>317</v>
      </c>
      <c r="BA3" s="227" t="s">
        <v>167</v>
      </c>
      <c r="BB3" s="227" t="s">
        <v>318</v>
      </c>
      <c r="BC3" s="227" t="s">
        <v>319</v>
      </c>
      <c r="BD3" s="227" t="s">
        <v>387</v>
      </c>
      <c r="BE3" s="227" t="s">
        <v>320</v>
      </c>
      <c r="BF3" s="227" t="s">
        <v>321</v>
      </c>
      <c r="BG3" s="227" t="s">
        <v>322</v>
      </c>
      <c r="BH3" s="227" t="s">
        <v>168</v>
      </c>
      <c r="BI3" s="227" t="s">
        <v>323</v>
      </c>
      <c r="BJ3" s="227" t="s">
        <v>324</v>
      </c>
      <c r="BK3" s="227" t="s">
        <v>325</v>
      </c>
      <c r="BL3" s="227" t="s">
        <v>326</v>
      </c>
      <c r="BM3" s="227" t="s">
        <v>327</v>
      </c>
      <c r="BN3" s="227" t="s">
        <v>328</v>
      </c>
      <c r="BO3" s="227" t="s">
        <v>329</v>
      </c>
      <c r="BP3" s="227" t="s">
        <v>330</v>
      </c>
      <c r="BQ3" s="227" t="s">
        <v>331</v>
      </c>
      <c r="BR3" s="227" t="s">
        <v>332</v>
      </c>
      <c r="BS3" s="227" t="s">
        <v>333</v>
      </c>
      <c r="BT3" s="228" t="s">
        <v>334</v>
      </c>
    </row>
    <row r="4" spans="1:72" ht="15" customHeight="1">
      <c r="A4" s="234" t="s">
        <v>5</v>
      </c>
      <c r="B4" s="235" t="s">
        <v>280</v>
      </c>
      <c r="C4" s="222">
        <v>9.9224908050683292E-4</v>
      </c>
      <c r="D4" s="222">
        <v>7.0660424665546287E-4</v>
      </c>
      <c r="E4" s="222">
        <v>6.1860256707671674E-4</v>
      </c>
      <c r="F4" s="222">
        <v>2.0399746093112422E-4</v>
      </c>
      <c r="G4" s="222">
        <v>2.0016862488698951E-4</v>
      </c>
      <c r="H4" s="222">
        <v>3.7819575412233371E-4</v>
      </c>
      <c r="I4" s="222">
        <v>1.2055616125353841E-3</v>
      </c>
      <c r="J4" s="222">
        <v>6.5460763619846639E-4</v>
      </c>
      <c r="K4" s="222">
        <v>1.37378989391707E-3</v>
      </c>
      <c r="L4" s="222">
        <v>1.3818027490380628E-3</v>
      </c>
      <c r="M4" s="222">
        <v>7.9614815938127911E-4</v>
      </c>
      <c r="N4" s="222">
        <v>9.9476458495174436E-4</v>
      </c>
      <c r="O4" s="222">
        <v>1.2093672970776793E-3</v>
      </c>
      <c r="P4" s="222">
        <v>9.0620193162325102E-4</v>
      </c>
      <c r="Q4" s="222">
        <v>0</v>
      </c>
      <c r="R4" s="222">
        <v>7.9861323847968174E-4</v>
      </c>
      <c r="S4" s="222">
        <v>4.9631525108849775E-4</v>
      </c>
      <c r="T4" s="222">
        <v>1.0993720535897292E-3</v>
      </c>
      <c r="U4" s="222">
        <v>4.2013889297520709E-4</v>
      </c>
      <c r="V4" s="222">
        <v>8.1914437556226136E-4</v>
      </c>
      <c r="W4" s="222">
        <v>6.6069042149045757E-4</v>
      </c>
      <c r="X4" s="222">
        <v>1.811922449719152E-4</v>
      </c>
      <c r="Y4" s="222">
        <v>5.3280181537775171E-4</v>
      </c>
      <c r="Z4" s="222">
        <v>1.4645301435484992E-3</v>
      </c>
      <c r="AA4" s="222">
        <v>8.2177405404561417E-4</v>
      </c>
      <c r="AB4" s="222">
        <v>7.6304024140088549E-4</v>
      </c>
      <c r="AC4" s="222">
        <v>8.7358673013345498E-4</v>
      </c>
      <c r="AD4" s="222">
        <v>1.2046832059631819E-3</v>
      </c>
      <c r="AE4" s="222">
        <v>1.8038969967154169E-3</v>
      </c>
      <c r="AF4" s="222">
        <v>1.8242719427383829E-3</v>
      </c>
      <c r="AG4" s="222">
        <v>2.5970109440269173E-3</v>
      </c>
      <c r="AH4" s="222">
        <v>2.6186972024381141E-3</v>
      </c>
      <c r="AI4" s="222">
        <v>1.7855938695035926E-3</v>
      </c>
      <c r="AJ4" s="222">
        <v>3.4738470857193565E-3</v>
      </c>
      <c r="AK4" s="222">
        <v>2.0485040230342898E-4</v>
      </c>
      <c r="AL4" s="222">
        <v>7.0875941586883985E-5</v>
      </c>
      <c r="AM4" s="222">
        <v>7.6255528394695259E-4</v>
      </c>
      <c r="AN4" s="222">
        <v>4.0750626540883068E-4</v>
      </c>
      <c r="AO4" s="222">
        <v>3.3127208480565373E-4</v>
      </c>
      <c r="AP4" s="222">
        <v>7.2849129452903034E-5</v>
      </c>
      <c r="AQ4" s="222">
        <v>6.1218264939841699E-3</v>
      </c>
      <c r="AR4" s="222">
        <v>6.5351362110793818E-3</v>
      </c>
      <c r="AS4" s="222">
        <v>7.3743014273523391E-3</v>
      </c>
      <c r="AT4" s="222">
        <v>3.8438869384721833E-5</v>
      </c>
      <c r="AU4" s="222">
        <v>4.5892611289582376E-5</v>
      </c>
      <c r="AV4" s="222">
        <v>0</v>
      </c>
      <c r="AW4" s="222">
        <v>2.0553589606864121E-3</v>
      </c>
      <c r="AX4" s="222">
        <v>2.0946001917091701E-3</v>
      </c>
      <c r="AY4" s="222">
        <v>1.877480956978865E-3</v>
      </c>
      <c r="AZ4" s="222">
        <v>1.2923503199859393E-3</v>
      </c>
      <c r="BA4" s="222">
        <v>1.1434619615871633E-3</v>
      </c>
      <c r="BB4" s="222">
        <v>2.0027157267844308E-3</v>
      </c>
      <c r="BC4" s="222">
        <v>1.5801352867656703E-3</v>
      </c>
      <c r="BD4" s="222">
        <v>4.3038104052281643E-3</v>
      </c>
      <c r="BE4" s="222">
        <v>5.6874409927996995E-6</v>
      </c>
      <c r="BF4" s="222">
        <v>3.3043637781191956E-3</v>
      </c>
      <c r="BG4" s="222">
        <v>2.5794225704633762E-5</v>
      </c>
      <c r="BH4" s="222">
        <v>2.3466062207532355E-4</v>
      </c>
      <c r="BI4" s="222">
        <v>2.0093501761530322E-4</v>
      </c>
      <c r="BJ4" s="222">
        <v>1.3255042851377337E-4</v>
      </c>
      <c r="BK4" s="222">
        <v>4.9800391662356835E-3</v>
      </c>
      <c r="BL4" s="222">
        <v>1.2184010238793159E-3</v>
      </c>
      <c r="BM4" s="222">
        <v>1.4733382913913646E-3</v>
      </c>
      <c r="BN4" s="222">
        <v>1.7751536139305097E-3</v>
      </c>
      <c r="BO4" s="222">
        <v>2.3594713219948353E-4</v>
      </c>
      <c r="BP4" s="222">
        <v>5.7945958860443152E-4</v>
      </c>
      <c r="BQ4" s="222">
        <v>1.1220325696851393E-4</v>
      </c>
      <c r="BR4" s="222">
        <v>1.0243093329415056E-4</v>
      </c>
      <c r="BS4" s="222">
        <v>1.0328184689128261E-3</v>
      </c>
      <c r="BT4" s="222">
        <v>5.0970762664752055E-3</v>
      </c>
    </row>
    <row r="5" spans="1:72" ht="15" customHeight="1">
      <c r="A5" s="234" t="s">
        <v>6</v>
      </c>
      <c r="B5" s="235" t="s">
        <v>31</v>
      </c>
      <c r="C5" s="222">
        <v>2.0066946137467997E-3</v>
      </c>
      <c r="D5" s="222">
        <v>1.0636260236194432E-3</v>
      </c>
      <c r="E5" s="222">
        <v>1.2525859849941369E-3</v>
      </c>
      <c r="F5" s="222">
        <v>1.2304918616292055E-3</v>
      </c>
      <c r="G5" s="222">
        <v>1.2443483674453109E-3</v>
      </c>
      <c r="H5" s="222">
        <v>6.0007059654076955E-4</v>
      </c>
      <c r="I5" s="222">
        <v>1.283864773818248E-3</v>
      </c>
      <c r="J5" s="222">
        <v>8.6835706842653695E-4</v>
      </c>
      <c r="K5" s="222">
        <v>1.3877949258731814E-3</v>
      </c>
      <c r="L5" s="222">
        <v>1.3815397989430983E-3</v>
      </c>
      <c r="M5" s="222">
        <v>1.8387231299996209E-3</v>
      </c>
      <c r="N5" s="222">
        <v>1.1555306092555977E-3</v>
      </c>
      <c r="O5" s="222">
        <v>8.1530379578270522E-4</v>
      </c>
      <c r="P5" s="222">
        <v>1.2959360544438942E-3</v>
      </c>
      <c r="Q5" s="222">
        <v>5.525123525975974E-4</v>
      </c>
      <c r="R5" s="222">
        <v>8.6606143593823365E-4</v>
      </c>
      <c r="S5" s="222">
        <v>1.8494273566876651E-3</v>
      </c>
      <c r="T5" s="222">
        <v>4.3788547897218033E-3</v>
      </c>
      <c r="U5" s="222">
        <v>1.5299175374447317E-3</v>
      </c>
      <c r="V5" s="222">
        <v>7.9927428761654255E-4</v>
      </c>
      <c r="W5" s="222">
        <v>7.3576887847800955E-4</v>
      </c>
      <c r="X5" s="222">
        <v>4.9525880292323489E-4</v>
      </c>
      <c r="Y5" s="222">
        <v>8.6660536236140336E-4</v>
      </c>
      <c r="Z5" s="222">
        <v>9.7362618481715876E-4</v>
      </c>
      <c r="AA5" s="222">
        <v>8.4971437188316511E-4</v>
      </c>
      <c r="AB5" s="222">
        <v>9.5633716924197908E-4</v>
      </c>
      <c r="AC5" s="222">
        <v>6.7531738973177673E-4</v>
      </c>
      <c r="AD5" s="222">
        <v>5.8728306290705117E-4</v>
      </c>
      <c r="AE5" s="222">
        <v>4.127526400099191E-3</v>
      </c>
      <c r="AF5" s="222">
        <v>4.05777163835254E-3</v>
      </c>
      <c r="AG5" s="222">
        <v>3.1874789012934679E-3</v>
      </c>
      <c r="AH5" s="222">
        <v>3.1440520618588592E-3</v>
      </c>
      <c r="AI5" s="222">
        <v>3.428876290508507E-3</v>
      </c>
      <c r="AJ5" s="222">
        <v>5.4008957809758241E-3</v>
      </c>
      <c r="AK5" s="222">
        <v>1.4111916603125106E-3</v>
      </c>
      <c r="AL5" s="222">
        <v>6.7757400157061084E-4</v>
      </c>
      <c r="AM5" s="222">
        <v>2.2981549203958365E-3</v>
      </c>
      <c r="AN5" s="222">
        <v>2.220909146478127E-3</v>
      </c>
      <c r="AO5" s="222">
        <v>2.4293286219081271E-3</v>
      </c>
      <c r="AP5" s="222">
        <v>8.7418955343483641E-4</v>
      </c>
      <c r="AQ5" s="222">
        <v>1.9463901886191631E-3</v>
      </c>
      <c r="AR5" s="222">
        <v>1.8328337383304659E-3</v>
      </c>
      <c r="AS5" s="222">
        <v>2.064982415384119E-3</v>
      </c>
      <c r="AT5" s="222">
        <v>2.5625912923147888E-5</v>
      </c>
      <c r="AU5" s="222">
        <v>0</v>
      </c>
      <c r="AV5" s="222">
        <v>1.2354067576749646E-4</v>
      </c>
      <c r="AW5" s="222">
        <v>3.0636482621552185E-3</v>
      </c>
      <c r="AX5" s="222">
        <v>3.1123155390932866E-3</v>
      </c>
      <c r="AY5" s="222">
        <v>2.8430425919965668E-3</v>
      </c>
      <c r="AZ5" s="222">
        <v>5.8000682360968949E-3</v>
      </c>
      <c r="BA5" s="222">
        <v>4.6317924447466241E-3</v>
      </c>
      <c r="BB5" s="222">
        <v>3.8589344578637461E-3</v>
      </c>
      <c r="BC5" s="222">
        <v>3.9194151392591917E-3</v>
      </c>
      <c r="BD5" s="222">
        <v>8.2328827012939816E-4</v>
      </c>
      <c r="BE5" s="222">
        <v>1.4485912208660835E-2</v>
      </c>
      <c r="BF5" s="222">
        <v>5.9620720493476118E-4</v>
      </c>
      <c r="BG5" s="222">
        <v>2.3111626231351848E-3</v>
      </c>
      <c r="BH5" s="222">
        <v>1.1123912042208955E-2</v>
      </c>
      <c r="BI5" s="222">
        <v>7.7159046764276431E-3</v>
      </c>
      <c r="BJ5" s="222">
        <v>4.8469932814738026E-3</v>
      </c>
      <c r="BK5" s="222">
        <v>2.8764520271723024E-3</v>
      </c>
      <c r="BL5" s="222">
        <v>3.6494423102957285E-3</v>
      </c>
      <c r="BM5" s="222">
        <v>5.4254295373270542E-3</v>
      </c>
      <c r="BN5" s="222">
        <v>4.2259309708742006E-3</v>
      </c>
      <c r="BO5" s="222">
        <v>1.8751930920936854E-3</v>
      </c>
      <c r="BP5" s="222">
        <v>2.6633572071789943E-3</v>
      </c>
      <c r="BQ5" s="222">
        <v>1.427901722243143E-3</v>
      </c>
      <c r="BR5" s="222">
        <v>3.4233124327134731E-3</v>
      </c>
      <c r="BS5" s="222">
        <v>1.1096177909601901E-2</v>
      </c>
      <c r="BT5" s="222">
        <v>6.4712666314459232E-3</v>
      </c>
    </row>
    <row r="6" spans="1:72" ht="15" customHeight="1">
      <c r="A6" s="234" t="s">
        <v>7</v>
      </c>
      <c r="B6" s="235" t="s">
        <v>52</v>
      </c>
      <c r="C6" s="222">
        <v>2.9354061516674334E-5</v>
      </c>
      <c r="D6" s="222">
        <v>0</v>
      </c>
      <c r="E6" s="222">
        <v>0</v>
      </c>
      <c r="F6" s="222">
        <v>0</v>
      </c>
      <c r="G6" s="222">
        <v>0</v>
      </c>
      <c r="H6" s="222">
        <v>0</v>
      </c>
      <c r="I6" s="222">
        <v>0</v>
      </c>
      <c r="J6" s="222">
        <v>0</v>
      </c>
      <c r="K6" s="222">
        <v>0</v>
      </c>
      <c r="L6" s="222">
        <v>0</v>
      </c>
      <c r="M6" s="222">
        <v>0</v>
      </c>
      <c r="N6" s="222">
        <v>0</v>
      </c>
      <c r="O6" s="222">
        <v>0</v>
      </c>
      <c r="P6" s="222">
        <v>0</v>
      </c>
      <c r="Q6" s="222">
        <v>0</v>
      </c>
      <c r="R6" s="222">
        <v>0</v>
      </c>
      <c r="S6" s="222">
        <v>0</v>
      </c>
      <c r="T6" s="222">
        <v>0</v>
      </c>
      <c r="U6" s="222">
        <v>0</v>
      </c>
      <c r="V6" s="222">
        <v>0</v>
      </c>
      <c r="W6" s="222">
        <v>0</v>
      </c>
      <c r="X6" s="222">
        <v>0</v>
      </c>
      <c r="Y6" s="222">
        <v>0</v>
      </c>
      <c r="Z6" s="222">
        <v>0</v>
      </c>
      <c r="AA6" s="222">
        <v>0</v>
      </c>
      <c r="AB6" s="222">
        <v>0</v>
      </c>
      <c r="AC6" s="222">
        <v>0</v>
      </c>
      <c r="AD6" s="222">
        <v>0</v>
      </c>
      <c r="AE6" s="222">
        <v>8.2629349138890146E-5</v>
      </c>
      <c r="AF6" s="222">
        <v>1.4120173573709235E-4</v>
      </c>
      <c r="AG6" s="222">
        <v>0</v>
      </c>
      <c r="AH6" s="222">
        <v>0</v>
      </c>
      <c r="AI6" s="222">
        <v>0</v>
      </c>
      <c r="AJ6" s="222">
        <v>0</v>
      </c>
      <c r="AK6" s="222">
        <v>0</v>
      </c>
      <c r="AL6" s="222">
        <v>0</v>
      </c>
      <c r="AM6" s="222">
        <v>0</v>
      </c>
      <c r="AN6" s="222">
        <v>0</v>
      </c>
      <c r="AO6" s="222">
        <v>0</v>
      </c>
      <c r="AP6" s="222">
        <v>0</v>
      </c>
      <c r="AQ6" s="222">
        <v>0</v>
      </c>
      <c r="AR6" s="222">
        <v>0</v>
      </c>
      <c r="AS6" s="222">
        <v>0</v>
      </c>
      <c r="AT6" s="222">
        <v>0</v>
      </c>
      <c r="AU6" s="222">
        <v>0</v>
      </c>
      <c r="AV6" s="222">
        <v>0</v>
      </c>
      <c r="AW6" s="222">
        <v>0</v>
      </c>
      <c r="AX6" s="222">
        <v>0</v>
      </c>
      <c r="AY6" s="222">
        <v>0</v>
      </c>
      <c r="AZ6" s="222">
        <v>0</v>
      </c>
      <c r="BA6" s="222">
        <v>0</v>
      </c>
      <c r="BB6" s="222">
        <v>0</v>
      </c>
      <c r="BC6" s="222">
        <v>0</v>
      </c>
      <c r="BD6" s="222">
        <v>0</v>
      </c>
      <c r="BE6" s="222">
        <v>0</v>
      </c>
      <c r="BF6" s="222">
        <v>0</v>
      </c>
      <c r="BG6" s="222">
        <v>0</v>
      </c>
      <c r="BH6" s="222">
        <v>0</v>
      </c>
      <c r="BI6" s="222">
        <v>0</v>
      </c>
      <c r="BJ6" s="222">
        <v>0</v>
      </c>
      <c r="BK6" s="222">
        <v>0</v>
      </c>
      <c r="BL6" s="222">
        <v>0</v>
      </c>
      <c r="BM6" s="222">
        <v>1.5453902483059509E-3</v>
      </c>
      <c r="BN6" s="222">
        <v>0</v>
      </c>
      <c r="BO6" s="222">
        <v>0</v>
      </c>
      <c r="BP6" s="222">
        <v>0</v>
      </c>
      <c r="BQ6" s="222">
        <v>0</v>
      </c>
      <c r="BR6" s="222">
        <v>0</v>
      </c>
      <c r="BS6" s="222">
        <v>0</v>
      </c>
      <c r="BT6" s="222">
        <v>0</v>
      </c>
    </row>
    <row r="7" spans="1:72" ht="15" customHeight="1">
      <c r="A7" s="234" t="s">
        <v>8</v>
      </c>
      <c r="B7" s="235" t="s">
        <v>32</v>
      </c>
      <c r="C7" s="222">
        <v>3.6565313038570734E-3</v>
      </c>
      <c r="D7" s="222">
        <v>4.5225140726354472E-3</v>
      </c>
      <c r="E7" s="222">
        <v>3.5629550300784615E-3</v>
      </c>
      <c r="F7" s="222">
        <v>3.2520296988201441E-3</v>
      </c>
      <c r="G7" s="222">
        <v>3.2504680299339653E-3</v>
      </c>
      <c r="H7" s="222">
        <v>3.3230800262215722E-3</v>
      </c>
      <c r="I7" s="222">
        <v>4.0031339688786386E-3</v>
      </c>
      <c r="J7" s="222">
        <v>4.0478798728190877E-3</v>
      </c>
      <c r="K7" s="222">
        <v>4.187763907320923E-3</v>
      </c>
      <c r="L7" s="222">
        <v>4.2156159224696907E-3</v>
      </c>
      <c r="M7" s="222">
        <v>2.1799294840201692E-3</v>
      </c>
      <c r="N7" s="222">
        <v>3.6833282457171732E-3</v>
      </c>
      <c r="O7" s="222">
        <v>3.8020333676666821E-3</v>
      </c>
      <c r="P7" s="222">
        <v>3.6343407913677537E-3</v>
      </c>
      <c r="Q7" s="222">
        <v>5.4304071226735284E-3</v>
      </c>
      <c r="R7" s="222">
        <v>5.5257683346461922E-3</v>
      </c>
      <c r="S7" s="222">
        <v>4.0279900904129657E-3</v>
      </c>
      <c r="T7" s="222">
        <v>2.2639610934093576E-3</v>
      </c>
      <c r="U7" s="222">
        <v>4.2508170348079773E-3</v>
      </c>
      <c r="V7" s="222">
        <v>5.6274927646268154E-3</v>
      </c>
      <c r="W7" s="222">
        <v>3.1833265762722046E-3</v>
      </c>
      <c r="X7" s="222">
        <v>6.0228302228664612E-3</v>
      </c>
      <c r="Y7" s="222">
        <v>3.0010222733626375E-3</v>
      </c>
      <c r="Z7" s="222">
        <v>5.4428976424337385E-3</v>
      </c>
      <c r="AA7" s="222">
        <v>8.9047436496382752E-3</v>
      </c>
      <c r="AB7" s="222">
        <v>2.6395796868441271E-3</v>
      </c>
      <c r="AC7" s="222">
        <v>6.7133483674708507E-3</v>
      </c>
      <c r="AD7" s="222">
        <v>3.0644129051688438E-3</v>
      </c>
      <c r="AE7" s="222">
        <v>2.1863123553239141E-3</v>
      </c>
      <c r="AF7" s="222">
        <v>2.2672488778964421E-3</v>
      </c>
      <c r="AG7" s="222">
        <v>2.4795259081551013E-3</v>
      </c>
      <c r="AH7" s="222">
        <v>2.5009778440137731E-3</v>
      </c>
      <c r="AI7" s="222">
        <v>2.6903032722911525E-3</v>
      </c>
      <c r="AJ7" s="222">
        <v>1.7124162301355333E-3</v>
      </c>
      <c r="AK7" s="222">
        <v>1.7981313091078766E-3</v>
      </c>
      <c r="AL7" s="222">
        <v>1.5904561292096765E-3</v>
      </c>
      <c r="AM7" s="222">
        <v>3.9234360929897884E-3</v>
      </c>
      <c r="AN7" s="222">
        <v>2.6844475233806721E-3</v>
      </c>
      <c r="AO7" s="222">
        <v>2.8710247349823322E-3</v>
      </c>
      <c r="AP7" s="222">
        <v>3.4967582137393457E-3</v>
      </c>
      <c r="AQ7" s="222">
        <v>1.7048803766121898E-3</v>
      </c>
      <c r="AR7" s="222">
        <v>1.6613750982930997E-3</v>
      </c>
      <c r="AS7" s="222">
        <v>1.6633344348056347E-3</v>
      </c>
      <c r="AT7" s="222">
        <v>1.4991159060041513E-3</v>
      </c>
      <c r="AU7" s="222">
        <v>2.1110601193207895E-3</v>
      </c>
      <c r="AV7" s="222">
        <v>1.7295694607449503E-3</v>
      </c>
      <c r="AW7" s="222">
        <v>2.1329196761840129E-3</v>
      </c>
      <c r="AX7" s="222">
        <v>2.1774374874264819E-3</v>
      </c>
      <c r="AY7" s="222">
        <v>1.9311232700354038E-3</v>
      </c>
      <c r="AZ7" s="222">
        <v>1.188962294387064E-3</v>
      </c>
      <c r="BA7" s="222">
        <v>2.0096762554854494E-3</v>
      </c>
      <c r="BB7" s="222">
        <v>2.230649118893598E-3</v>
      </c>
      <c r="BC7" s="222">
        <v>2.5785089367694422E-3</v>
      </c>
      <c r="BD7" s="222">
        <v>1.1469257280423341E-3</v>
      </c>
      <c r="BE7" s="222">
        <v>1.9849169064870952E-3</v>
      </c>
      <c r="BF7" s="222">
        <v>1.593707720883304E-3</v>
      </c>
      <c r="BG7" s="222">
        <v>1.5579712325598791E-3</v>
      </c>
      <c r="BH7" s="222">
        <v>1.8847741453922266E-3</v>
      </c>
      <c r="BI7" s="222">
        <v>2.3844288757015981E-3</v>
      </c>
      <c r="BJ7" s="222">
        <v>1.2978071806721691E-3</v>
      </c>
      <c r="BK7" s="222">
        <v>4.8463858397206063E-3</v>
      </c>
      <c r="BL7" s="222">
        <v>1.9538582219026067E-3</v>
      </c>
      <c r="BM7" s="222">
        <v>2.5267875924873825E-3</v>
      </c>
      <c r="BN7" s="222">
        <v>2.0721334295510929E-3</v>
      </c>
      <c r="BO7" s="222">
        <v>1.533656359296643E-3</v>
      </c>
      <c r="BP7" s="222">
        <v>2.1635370180105333E-3</v>
      </c>
      <c r="BQ7" s="222">
        <v>2.8020073623780941E-3</v>
      </c>
      <c r="BR7" s="222">
        <v>2.1567009610140805E-3</v>
      </c>
      <c r="BS7" s="222">
        <v>1.9977754679131108E-3</v>
      </c>
      <c r="BT7" s="222">
        <v>2.0925336625770394E-3</v>
      </c>
    </row>
    <row r="8" spans="1:72" ht="15" customHeight="1">
      <c r="A8" s="236" t="s">
        <v>9</v>
      </c>
      <c r="B8" s="237" t="s">
        <v>23</v>
      </c>
      <c r="C8" s="222">
        <v>4.0972716831342008E-2</v>
      </c>
      <c r="D8" s="222">
        <v>6.9006656913052619E-2</v>
      </c>
      <c r="E8" s="222">
        <v>0.11438243023799007</v>
      </c>
      <c r="F8" s="222">
        <v>0.15206736406106997</v>
      </c>
      <c r="G8" s="222">
        <v>0.15085443518144245</v>
      </c>
      <c r="H8" s="222">
        <v>0.20725127325903889</v>
      </c>
      <c r="I8" s="222">
        <v>6.1031633402409004E-2</v>
      </c>
      <c r="J8" s="222">
        <v>2.8655783258075721E-2</v>
      </c>
      <c r="K8" s="222">
        <v>4.1786347013050874E-2</v>
      </c>
      <c r="L8" s="222">
        <v>4.1439883166013804E-2</v>
      </c>
      <c r="M8" s="222">
        <v>6.6762709936687259E-2</v>
      </c>
      <c r="N8" s="222">
        <v>9.1504051502289033E-2</v>
      </c>
      <c r="O8" s="222">
        <v>3.5653234989577696E-2</v>
      </c>
      <c r="P8" s="222">
        <v>0.11455267214612282</v>
      </c>
      <c r="Q8" s="222">
        <v>5.8866244652469729E-2</v>
      </c>
      <c r="R8" s="222">
        <v>2.1564617433159503E-2</v>
      </c>
      <c r="S8" s="222">
        <v>9.6163953302481675E-2</v>
      </c>
      <c r="T8" s="222">
        <v>6.5552387873367243E-2</v>
      </c>
      <c r="U8" s="222">
        <v>0.10003071603671332</v>
      </c>
      <c r="V8" s="222">
        <v>1.6498063056730593E-2</v>
      </c>
      <c r="W8" s="222">
        <v>7.35018093908134E-3</v>
      </c>
      <c r="X8" s="222">
        <v>1.6285558978075737E-2</v>
      </c>
      <c r="Y8" s="222">
        <v>9.097751480049621E-3</v>
      </c>
      <c r="Z8" s="222">
        <v>3.4486003100876669E-2</v>
      </c>
      <c r="AA8" s="222">
        <v>2.9647964321857668E-2</v>
      </c>
      <c r="AB8" s="222">
        <v>6.8141498301165027E-3</v>
      </c>
      <c r="AC8" s="222">
        <v>1.7440148837618095E-2</v>
      </c>
      <c r="AD8" s="222">
        <v>7.1528065354063922E-3</v>
      </c>
      <c r="AE8" s="222">
        <v>2.2280255637316493E-3</v>
      </c>
      <c r="AF8" s="222">
        <v>1.5313502283555939E-3</v>
      </c>
      <c r="AG8" s="222">
        <v>1.5939084938638157E-3</v>
      </c>
      <c r="AH8" s="222">
        <v>1.5356791049341769E-3</v>
      </c>
      <c r="AI8" s="222">
        <v>1.4356651209530315E-3</v>
      </c>
      <c r="AJ8" s="222">
        <v>1.4900446136280265E-3</v>
      </c>
      <c r="AK8" s="222">
        <v>3.7555907088961978E-4</v>
      </c>
      <c r="AL8" s="222">
        <v>1.057469048476309E-3</v>
      </c>
      <c r="AM8" s="222">
        <v>4.7463035211278687E-4</v>
      </c>
      <c r="AN8" s="222">
        <v>6.4309582509831089E-3</v>
      </c>
      <c r="AO8" s="222">
        <v>9.9381625441696104E-4</v>
      </c>
      <c r="AP8" s="222">
        <v>1.1655860712464486E-3</v>
      </c>
      <c r="AQ8" s="222">
        <v>1.9562294772564842E-3</v>
      </c>
      <c r="AR8" s="222">
        <v>2.0673576252781276E-3</v>
      </c>
      <c r="AS8" s="222">
        <v>2.304191046476568E-3</v>
      </c>
      <c r="AT8" s="222">
        <v>2.6907208569305283E-4</v>
      </c>
      <c r="AU8" s="222">
        <v>1.3767783386874714E-4</v>
      </c>
      <c r="AV8" s="222">
        <v>1.8531101365124467E-4</v>
      </c>
      <c r="AW8" s="222">
        <v>8.6286295991080519E-4</v>
      </c>
      <c r="AX8" s="222">
        <v>8.7570855472586767E-4</v>
      </c>
      <c r="AY8" s="222">
        <v>8.0463469584808492E-4</v>
      </c>
      <c r="AZ8" s="222">
        <v>5.097029662024544E-3</v>
      </c>
      <c r="BA8" s="222">
        <v>1.1296734452545015E-3</v>
      </c>
      <c r="BB8" s="222">
        <v>3.6690637292912553E-4</v>
      </c>
      <c r="BC8" s="222">
        <v>3.9486391467133527E-4</v>
      </c>
      <c r="BD8" s="222">
        <v>6.2456351527057801E-5</v>
      </c>
      <c r="BE8" s="222">
        <v>3.2418413658958289E-4</v>
      </c>
      <c r="BF8" s="222">
        <v>4.1275883418560389E-4</v>
      </c>
      <c r="BG8" s="222">
        <v>1.2200668758291769E-3</v>
      </c>
      <c r="BH8" s="222">
        <v>3.190385904385782E-3</v>
      </c>
      <c r="BI8" s="222">
        <v>1.1386317664867182E-4</v>
      </c>
      <c r="BJ8" s="222">
        <v>3.8578109791322101E-4</v>
      </c>
      <c r="BK8" s="222">
        <v>8.2225850877753696E-3</v>
      </c>
      <c r="BL8" s="222">
        <v>4.3301722755679389E-4</v>
      </c>
      <c r="BM8" s="222">
        <v>3.2514480786973005E-3</v>
      </c>
      <c r="BN8" s="222">
        <v>3.2108407240244072E-3</v>
      </c>
      <c r="BO8" s="222">
        <v>3.7230111025509664E-3</v>
      </c>
      <c r="BP8" s="222">
        <v>1.8624005388932696E-3</v>
      </c>
      <c r="BQ8" s="222">
        <v>2.0611584602024269E-3</v>
      </c>
      <c r="BR8" s="222">
        <v>1.3400791755793352E-3</v>
      </c>
      <c r="BS8" s="222">
        <v>1.7279847460656898E-3</v>
      </c>
      <c r="BT8" s="222">
        <v>5.6660826418173903E-3</v>
      </c>
    </row>
    <row r="9" spans="1:72" ht="15" customHeight="1">
      <c r="A9" s="238" t="s">
        <v>10</v>
      </c>
      <c r="B9" s="239" t="s">
        <v>33</v>
      </c>
      <c r="C9" s="222">
        <v>4.795393381864123E-3</v>
      </c>
      <c r="D9" s="222">
        <v>5.613590815229828E-3</v>
      </c>
      <c r="E9" s="222">
        <v>6.8045646806090057E-3</v>
      </c>
      <c r="F9" s="222">
        <v>7.0022860512913166E-3</v>
      </c>
      <c r="G9" s="222">
        <v>6.9663336544972046E-3</v>
      </c>
      <c r="H9" s="222">
        <v>8.6379910241541017E-3</v>
      </c>
      <c r="I9" s="222">
        <v>6.5246492977972092E-3</v>
      </c>
      <c r="J9" s="222">
        <v>4.2215512865043953E-3</v>
      </c>
      <c r="K9" s="222">
        <v>7.9794966332162529E-3</v>
      </c>
      <c r="L9" s="222">
        <v>7.8803513959889073E-3</v>
      </c>
      <c r="M9" s="222">
        <v>1.5126815028244305E-2</v>
      </c>
      <c r="N9" s="222">
        <v>4.3910957058005571E-3</v>
      </c>
      <c r="O9" s="222">
        <v>5.2872451156508434E-3</v>
      </c>
      <c r="P9" s="222">
        <v>4.0212710715781764E-3</v>
      </c>
      <c r="Q9" s="222">
        <v>5.5409095931930477E-3</v>
      </c>
      <c r="R9" s="222">
        <v>4.3683838468278682E-3</v>
      </c>
      <c r="S9" s="222">
        <v>4.8252291147930157E-3</v>
      </c>
      <c r="T9" s="222">
        <v>3.5683008180073415E-3</v>
      </c>
      <c r="U9" s="222">
        <v>4.9840005931372604E-3</v>
      </c>
      <c r="V9" s="222">
        <v>4.3373563401512098E-3</v>
      </c>
      <c r="W9" s="222">
        <v>5.150382149346067E-3</v>
      </c>
      <c r="X9" s="222">
        <v>3.3411849972821163E-3</v>
      </c>
      <c r="Y9" s="222">
        <v>5.2830830609143327E-3</v>
      </c>
      <c r="Z9" s="222">
        <v>4.418135628582065E-3</v>
      </c>
      <c r="AA9" s="222">
        <v>4.0040940783372557E-3</v>
      </c>
      <c r="AB9" s="222">
        <v>4.9687952923659342E-3</v>
      </c>
      <c r="AC9" s="222">
        <v>4.0331932058332732E-3</v>
      </c>
      <c r="AD9" s="222">
        <v>2.130783420547378E-3</v>
      </c>
      <c r="AE9" s="222">
        <v>2.6809814117175592E-3</v>
      </c>
      <c r="AF9" s="222">
        <v>2.5923306875033814E-3</v>
      </c>
      <c r="AG9" s="222">
        <v>3.2929618687524797E-3</v>
      </c>
      <c r="AH9" s="222">
        <v>3.3202014668003914E-3</v>
      </c>
      <c r="AI9" s="222">
        <v>3.0219378735010763E-3</v>
      </c>
      <c r="AJ9" s="222">
        <v>1.6200623569224387E-3</v>
      </c>
      <c r="AK9" s="222">
        <v>7.7387929759073167E-4</v>
      </c>
      <c r="AL9" s="222">
        <v>3.7280745274700976E-3</v>
      </c>
      <c r="AM9" s="222">
        <v>4.968147321065668E-3</v>
      </c>
      <c r="AN9" s="222">
        <v>5.1192974591984352E-4</v>
      </c>
      <c r="AO9" s="222">
        <v>4.4169611307420494E-4</v>
      </c>
      <c r="AP9" s="222">
        <v>3.6424564726451517E-4</v>
      </c>
      <c r="AQ9" s="222">
        <v>4.5743747355691177E-3</v>
      </c>
      <c r="AR9" s="222">
        <v>4.6303686754918597E-3</v>
      </c>
      <c r="AS9" s="222">
        <v>3.1631169218410832E-3</v>
      </c>
      <c r="AT9" s="222">
        <v>1.2979524895574406E-2</v>
      </c>
      <c r="AU9" s="222">
        <v>3.8366223038090869E-2</v>
      </c>
      <c r="AV9" s="222">
        <v>4.3239236518623756E-4</v>
      </c>
      <c r="AW9" s="222">
        <v>4.0234621164380244E-3</v>
      </c>
      <c r="AX9" s="222">
        <v>4.0708613895364659E-3</v>
      </c>
      <c r="AY9" s="222">
        <v>3.8086042270142687E-3</v>
      </c>
      <c r="AZ9" s="222">
        <v>1.6542084095820021E-3</v>
      </c>
      <c r="BA9" s="222">
        <v>1.5461194683016783E-3</v>
      </c>
      <c r="BB9" s="222">
        <v>7.6258103806620429E-4</v>
      </c>
      <c r="BC9" s="222">
        <v>8.0264076286892761E-4</v>
      </c>
      <c r="BD9" s="222">
        <v>7.0973126735292952E-4</v>
      </c>
      <c r="BE9" s="222">
        <v>1.9962917884726946E-3</v>
      </c>
      <c r="BF9" s="222">
        <v>1.5134490586805476E-4</v>
      </c>
      <c r="BG9" s="222">
        <v>3.4564262444209239E-3</v>
      </c>
      <c r="BH9" s="222">
        <v>1.2494429930712707E-3</v>
      </c>
      <c r="BI9" s="222">
        <v>1.1922144378507991E-3</v>
      </c>
      <c r="BJ9" s="222">
        <v>1.8834031036583918E-3</v>
      </c>
      <c r="BK9" s="222">
        <v>3.4517424326067627E-3</v>
      </c>
      <c r="BL9" s="222">
        <v>9.130806727417096E-4</v>
      </c>
      <c r="BM9" s="222">
        <v>4.4382349092559432E-3</v>
      </c>
      <c r="BN9" s="222">
        <v>2.8060429307701835E-3</v>
      </c>
      <c r="BO9" s="222">
        <v>3.9009491331875937E-3</v>
      </c>
      <c r="BP9" s="222">
        <v>1.2368994224899175E-3</v>
      </c>
      <c r="BQ9" s="222">
        <v>1.8121594515873687E-3</v>
      </c>
      <c r="BR9" s="222">
        <v>5.3221700099181403E-3</v>
      </c>
      <c r="BS9" s="222">
        <v>2.8816297345788948E-3</v>
      </c>
      <c r="BT9" s="222">
        <v>2.4943989570396555E-3</v>
      </c>
    </row>
    <row r="10" spans="1:72" ht="15" customHeight="1">
      <c r="A10" s="234" t="s">
        <v>11</v>
      </c>
      <c r="B10" s="235" t="s">
        <v>34</v>
      </c>
      <c r="C10" s="222">
        <v>1.1319451536507361E-2</v>
      </c>
      <c r="D10" s="222">
        <v>2.7466637143337192E-3</v>
      </c>
      <c r="E10" s="222">
        <v>1.5199077148949558E-3</v>
      </c>
      <c r="F10" s="222">
        <v>5.5353697001193946E-4</v>
      </c>
      <c r="G10" s="222">
        <v>5.539550316639942E-4</v>
      </c>
      <c r="H10" s="222">
        <v>5.3451666582623168E-4</v>
      </c>
      <c r="I10" s="222">
        <v>2.8880048308444445E-3</v>
      </c>
      <c r="J10" s="222">
        <v>2.4447591311085579E-3</v>
      </c>
      <c r="K10" s="222">
        <v>3.6441611854688975E-3</v>
      </c>
      <c r="L10" s="222">
        <v>3.6763052776976508E-3</v>
      </c>
      <c r="M10" s="222">
        <v>1.3269135989687985E-3</v>
      </c>
      <c r="N10" s="222">
        <v>1.749372516313782E-3</v>
      </c>
      <c r="O10" s="222">
        <v>2.8263864920467113E-3</v>
      </c>
      <c r="P10" s="222">
        <v>1.3049083507965997E-3</v>
      </c>
      <c r="Q10" s="222">
        <v>2.6678453596855416E-3</v>
      </c>
      <c r="R10" s="222">
        <v>4.0292822196052172E-3</v>
      </c>
      <c r="S10" s="222">
        <v>1.2392208164020175E-3</v>
      </c>
      <c r="T10" s="222">
        <v>4.5838224607300578E-3</v>
      </c>
      <c r="U10" s="222">
        <v>8.1674059306664911E-4</v>
      </c>
      <c r="V10" s="222">
        <v>4.2187744938751515E-3</v>
      </c>
      <c r="W10" s="222">
        <v>6.4567473009294711E-3</v>
      </c>
      <c r="X10" s="222">
        <v>2.7275472609772301E-3</v>
      </c>
      <c r="Y10" s="222">
        <v>5.7195953915852617E-3</v>
      </c>
      <c r="Z10" s="222">
        <v>4.5613159498787059E-3</v>
      </c>
      <c r="AA10" s="222">
        <v>4.2058396086054536E-3</v>
      </c>
      <c r="AB10" s="222">
        <v>5.7927203535477539E-3</v>
      </c>
      <c r="AC10" s="222">
        <v>3.0145522829384168E-3</v>
      </c>
      <c r="AD10" s="222">
        <v>3.4935812972932273E-3</v>
      </c>
      <c r="AE10" s="222">
        <v>2.685263436402302E-2</v>
      </c>
      <c r="AF10" s="222">
        <v>3.5742805502932809E-2</v>
      </c>
      <c r="AG10" s="222">
        <v>5.5562138849731907E-2</v>
      </c>
      <c r="AH10" s="222">
        <v>5.5692770690938739E-2</v>
      </c>
      <c r="AI10" s="222">
        <v>5.5931802822276402E-2</v>
      </c>
      <c r="AJ10" s="222">
        <v>3.3653441832796151E-2</v>
      </c>
      <c r="AK10" s="222">
        <v>0.13105873516257155</v>
      </c>
      <c r="AL10" s="222">
        <v>1.0242991078136473E-2</v>
      </c>
      <c r="AM10" s="222">
        <v>8.61372798803407E-2</v>
      </c>
      <c r="AN10" s="222">
        <v>4.1815236659263635E-2</v>
      </c>
      <c r="AO10" s="222">
        <v>0.20340106007067138</v>
      </c>
      <c r="AP10" s="222">
        <v>5.4636847089677282E-3</v>
      </c>
      <c r="AQ10" s="222">
        <v>5.4687660727016092E-2</v>
      </c>
      <c r="AR10" s="222">
        <v>5.4426293478068072E-2</v>
      </c>
      <c r="AS10" s="222">
        <v>5.7740513152580615E-2</v>
      </c>
      <c r="AT10" s="222">
        <v>2.0077902775286368E-2</v>
      </c>
      <c r="AU10" s="222">
        <v>7.4483708122992195E-2</v>
      </c>
      <c r="AV10" s="222">
        <v>9.0184693310272415E-3</v>
      </c>
      <c r="AW10" s="222">
        <v>5.7259198216103542E-2</v>
      </c>
      <c r="AX10" s="222">
        <v>5.8033442599671019E-2</v>
      </c>
      <c r="AY10" s="222">
        <v>5.3749597682652077E-2</v>
      </c>
      <c r="AZ10" s="222">
        <v>4.7703235011320989E-2</v>
      </c>
      <c r="BA10" s="222">
        <v>1.8823294582130806E-2</v>
      </c>
      <c r="BB10" s="222">
        <v>1.2819151007863924E-2</v>
      </c>
      <c r="BC10" s="222">
        <v>1.5598823699718566E-2</v>
      </c>
      <c r="BD10" s="222">
        <v>1.0123606797522186E-2</v>
      </c>
      <c r="BE10" s="222">
        <v>8.468599638278753E-3</v>
      </c>
      <c r="BF10" s="222">
        <v>6.2831066981586369E-3</v>
      </c>
      <c r="BG10" s="222">
        <v>2.4329113684610562E-2</v>
      </c>
      <c r="BH10" s="222">
        <v>1.8400887716140533E-2</v>
      </c>
      <c r="BI10" s="222">
        <v>6.1707143909659617E-2</v>
      </c>
      <c r="BJ10" s="222">
        <v>1.4121566548228572E-2</v>
      </c>
      <c r="BK10" s="222">
        <v>5.5332477177241747E-2</v>
      </c>
      <c r="BL10" s="222">
        <v>1.6127251377542055E-2</v>
      </c>
      <c r="BM10" s="222">
        <v>2.4007380770574974E-2</v>
      </c>
      <c r="BN10" s="222">
        <v>1.4311075148062905E-2</v>
      </c>
      <c r="BO10" s="222">
        <v>4.6596299671107944E-3</v>
      </c>
      <c r="BP10" s="222">
        <v>7.6428936146207983E-3</v>
      </c>
      <c r="BQ10" s="222">
        <v>2.935729052189885E-3</v>
      </c>
      <c r="BR10" s="222">
        <v>8.8351978117926968E-3</v>
      </c>
      <c r="BS10" s="222">
        <v>2.6568593049661356E-2</v>
      </c>
      <c r="BT10" s="222">
        <v>2.8347490667350733E-2</v>
      </c>
    </row>
    <row r="11" spans="1:72" ht="15" customHeight="1">
      <c r="A11" s="234" t="s">
        <v>12</v>
      </c>
      <c r="B11" s="235" t="s">
        <v>281</v>
      </c>
      <c r="C11" s="222">
        <v>1.3998379328599306E-2</v>
      </c>
      <c r="D11" s="222">
        <v>1.2703283131978249E-2</v>
      </c>
      <c r="E11" s="222">
        <v>1.443670811657668E-2</v>
      </c>
      <c r="F11" s="222">
        <v>1.4149354989527371E-2</v>
      </c>
      <c r="G11" s="222">
        <v>1.4194571218522625E-2</v>
      </c>
      <c r="H11" s="222">
        <v>1.209217891180475E-2</v>
      </c>
      <c r="I11" s="222">
        <v>1.4843515738244507E-2</v>
      </c>
      <c r="J11" s="222">
        <v>1.5510193176049377E-2</v>
      </c>
      <c r="K11" s="222">
        <v>1.5563480789894177E-2</v>
      </c>
      <c r="L11" s="222">
        <v>1.551878870461054E-2</v>
      </c>
      <c r="M11" s="222">
        <v>1.878530537968685E-2</v>
      </c>
      <c r="N11" s="222">
        <v>1.3734181913306227E-2</v>
      </c>
      <c r="O11" s="222">
        <v>1.3165797462231052E-2</v>
      </c>
      <c r="P11" s="222">
        <v>1.3968743884118307E-2</v>
      </c>
      <c r="Q11" s="222">
        <v>1.4349535100320457E-2</v>
      </c>
      <c r="R11" s="222">
        <v>1.0890923572487143E-2</v>
      </c>
      <c r="S11" s="222">
        <v>8.299435872412499E-3</v>
      </c>
      <c r="T11" s="222">
        <v>6.0465462947435107E-3</v>
      </c>
      <c r="U11" s="222">
        <v>8.5840142447091341E-3</v>
      </c>
      <c r="V11" s="222">
        <v>1.1066929339767363E-2</v>
      </c>
      <c r="W11" s="222">
        <v>7.4102437046713815E-3</v>
      </c>
      <c r="X11" s="222">
        <v>1.0854623422117533E-2</v>
      </c>
      <c r="Y11" s="222">
        <v>6.0790761344907329E-3</v>
      </c>
      <c r="Z11" s="222">
        <v>1.0846932054801245E-2</v>
      </c>
      <c r="AA11" s="222">
        <v>1.4720438630119088E-2</v>
      </c>
      <c r="AB11" s="222">
        <v>9.0512957081647031E-3</v>
      </c>
      <c r="AC11" s="222">
        <v>1.1687076392404379E-2</v>
      </c>
      <c r="AD11" s="222">
        <v>6.7763430335428983E-3</v>
      </c>
      <c r="AE11" s="222">
        <v>1.4851584891582191E-2</v>
      </c>
      <c r="AF11" s="222">
        <v>1.5686710729780666E-2</v>
      </c>
      <c r="AG11" s="222">
        <v>1.25245809968039E-2</v>
      </c>
      <c r="AH11" s="222">
        <v>1.2438553931964054E-2</v>
      </c>
      <c r="AI11" s="222">
        <v>9.3559673062314757E-3</v>
      </c>
      <c r="AJ11" s="222">
        <v>5.8657608075959253E-3</v>
      </c>
      <c r="AK11" s="222">
        <v>3.9604411111996266E-2</v>
      </c>
      <c r="AL11" s="222">
        <v>1.5876210915462013E-2</v>
      </c>
      <c r="AM11" s="222">
        <v>1.1275748696602118E-2</v>
      </c>
      <c r="AN11" s="222">
        <v>4.2940972717455533E-3</v>
      </c>
      <c r="AO11" s="222">
        <v>1.3250883392226149E-2</v>
      </c>
      <c r="AP11" s="222">
        <v>1.6536752385808991E-2</v>
      </c>
      <c r="AQ11" s="222">
        <v>2.5400570857637122E-2</v>
      </c>
      <c r="AR11" s="222">
        <v>2.6934772797594059E-2</v>
      </c>
      <c r="AS11" s="222">
        <v>2.8984297900415779E-2</v>
      </c>
      <c r="AT11" s="222">
        <v>1.3197345155421161E-2</v>
      </c>
      <c r="AU11" s="222">
        <v>9.1785222579164757E-4</v>
      </c>
      <c r="AV11" s="222">
        <v>1.4392488726913337E-2</v>
      </c>
      <c r="AW11" s="222">
        <v>1.0305880071743661E-2</v>
      </c>
      <c r="AX11" s="222">
        <v>1.0449333159769475E-2</v>
      </c>
      <c r="AY11" s="222">
        <v>9.6556163501770199E-3</v>
      </c>
      <c r="AZ11" s="222">
        <v>1.7700029982527423E-2</v>
      </c>
      <c r="BA11" s="222">
        <v>1.9201001440243361E-2</v>
      </c>
      <c r="BB11" s="222">
        <v>7.1101940664733436E-3</v>
      </c>
      <c r="BC11" s="222">
        <v>8.1140796510517591E-3</v>
      </c>
      <c r="BD11" s="222">
        <v>4.7296491656399217E-3</v>
      </c>
      <c r="BE11" s="222">
        <v>7.5074221104956037E-3</v>
      </c>
      <c r="BF11" s="222">
        <v>4.5242954436010918E-3</v>
      </c>
      <c r="BG11" s="222">
        <v>4.9166373615602409E-2</v>
      </c>
      <c r="BH11" s="222">
        <v>2.1186858505885864E-2</v>
      </c>
      <c r="BI11" s="222">
        <v>4.078980857590655E-3</v>
      </c>
      <c r="BJ11" s="222">
        <v>1.8701480608070146E-2</v>
      </c>
      <c r="BK11" s="222">
        <v>3.0013888323929174E-2</v>
      </c>
      <c r="BL11" s="222">
        <v>1.1064502284621936E-2</v>
      </c>
      <c r="BM11" s="222">
        <v>1.3448042257230456E-2</v>
      </c>
      <c r="BN11" s="222">
        <v>1.367345457340376E-2</v>
      </c>
      <c r="BO11" s="222">
        <v>1.3684281879912035E-2</v>
      </c>
      <c r="BP11" s="222">
        <v>7.5914598358184007E-3</v>
      </c>
      <c r="BQ11" s="222">
        <v>2.0316474665887905E-2</v>
      </c>
      <c r="BR11" s="222">
        <v>1.5435282017084067E-2</v>
      </c>
      <c r="BS11" s="222">
        <v>1.2446786676641751E-2</v>
      </c>
      <c r="BT11" s="222">
        <v>1.6787868173649408E-2</v>
      </c>
    </row>
    <row r="12" spans="1:72" ht="15" customHeight="1">
      <c r="A12" s="234" t="s">
        <v>13</v>
      </c>
      <c r="B12" s="235" t="s">
        <v>35</v>
      </c>
      <c r="C12" s="222">
        <v>5.1655125455105935E-2</v>
      </c>
      <c r="D12" s="222">
        <v>4.5665846588619559E-2</v>
      </c>
      <c r="E12" s="222">
        <v>4.3999593233696774E-2</v>
      </c>
      <c r="F12" s="222">
        <v>4.1689662924833386E-2</v>
      </c>
      <c r="G12" s="222">
        <v>4.1804984553432775E-2</v>
      </c>
      <c r="H12" s="222">
        <v>3.644294286722808E-2</v>
      </c>
      <c r="I12" s="222">
        <v>4.7269776039140524E-2</v>
      </c>
      <c r="J12" s="222">
        <v>3.1795228043925511E-2</v>
      </c>
      <c r="K12" s="222">
        <v>5.4136969731235655E-2</v>
      </c>
      <c r="L12" s="222">
        <v>5.3364407022555599E-2</v>
      </c>
      <c r="M12" s="222">
        <v>0.10983053417750313</v>
      </c>
      <c r="N12" s="222">
        <v>3.7746671647105476E-2</v>
      </c>
      <c r="O12" s="222">
        <v>3.5234712374409241E-2</v>
      </c>
      <c r="P12" s="222">
        <v>3.8783311753091375E-2</v>
      </c>
      <c r="Q12" s="222">
        <v>2.6283801916428561E-2</v>
      </c>
      <c r="R12" s="222">
        <v>4.7407975739381762E-2</v>
      </c>
      <c r="S12" s="222">
        <v>5.0811188095121168E-2</v>
      </c>
      <c r="T12" s="222">
        <v>8.8145415245868039E-2</v>
      </c>
      <c r="U12" s="222">
        <v>4.6095238543565578E-2</v>
      </c>
      <c r="V12" s="222">
        <v>4.7176840163522311E-2</v>
      </c>
      <c r="W12" s="222">
        <v>5.4003934111146144E-2</v>
      </c>
      <c r="X12" s="222">
        <v>3.7472972156791691E-2</v>
      </c>
      <c r="Y12" s="222">
        <v>6.1827478130250788E-2</v>
      </c>
      <c r="Z12" s="222">
        <v>4.6746329470191902E-2</v>
      </c>
      <c r="AA12" s="222">
        <v>4.6020168800608441E-2</v>
      </c>
      <c r="AB12" s="222">
        <v>5.3095027838717598E-2</v>
      </c>
      <c r="AC12" s="222">
        <v>4.3119032500550603E-2</v>
      </c>
      <c r="AD12" s="222">
        <v>2.2557693031660581E-2</v>
      </c>
      <c r="AE12" s="222">
        <v>5.9977704245824527E-2</v>
      </c>
      <c r="AF12" s="222">
        <v>6.9911204085315815E-2</v>
      </c>
      <c r="AG12" s="222">
        <v>6.4702305597342094E-2</v>
      </c>
      <c r="AH12" s="222">
        <v>6.4074045304595831E-2</v>
      </c>
      <c r="AI12" s="222">
        <v>6.3806582361846748E-2</v>
      </c>
      <c r="AJ12" s="222">
        <v>9.2466864823338393E-2</v>
      </c>
      <c r="AK12" s="222">
        <v>0.10256176808658343</v>
      </c>
      <c r="AL12" s="222">
        <v>4.9797436558944683E-2</v>
      </c>
      <c r="AM12" s="222">
        <v>2.1855547694581399E-2</v>
      </c>
      <c r="AN12" s="222">
        <v>0.13065924326086514</v>
      </c>
      <c r="AO12" s="222">
        <v>5.3997349823321557E-2</v>
      </c>
      <c r="AP12" s="222">
        <v>5.0484446710861802E-2</v>
      </c>
      <c r="AQ12" s="222">
        <v>6.5198704434030696E-2</v>
      </c>
      <c r="AR12" s="222">
        <v>6.4717753458241933E-2</v>
      </c>
      <c r="AS12" s="222">
        <v>7.0577672155113999E-2</v>
      </c>
      <c r="AT12" s="222">
        <v>2.1602644594213669E-2</v>
      </c>
      <c r="AU12" s="222">
        <v>4.4056906837999085E-3</v>
      </c>
      <c r="AV12" s="222">
        <v>2.8414355426524183E-2</v>
      </c>
      <c r="AW12" s="222">
        <v>6.9930680110524016E-2</v>
      </c>
      <c r="AX12" s="222">
        <v>7.0944226832183474E-2</v>
      </c>
      <c r="AY12" s="222">
        <v>6.5336337302864506E-2</v>
      </c>
      <c r="AZ12" s="222">
        <v>0.10249888857872481</v>
      </c>
      <c r="BA12" s="222">
        <v>7.2191911196702055E-2</v>
      </c>
      <c r="BB12" s="222">
        <v>7.6262529697729342E-2</v>
      </c>
      <c r="BC12" s="222">
        <v>6.5570517190172845E-2</v>
      </c>
      <c r="BD12" s="222">
        <v>4.8392316733192144E-2</v>
      </c>
      <c r="BE12" s="222">
        <v>0.11151365554582371</v>
      </c>
      <c r="BF12" s="222">
        <v>0.10938109105918503</v>
      </c>
      <c r="BG12" s="222">
        <v>5.9699015778327862E-2</v>
      </c>
      <c r="BH12" s="222">
        <v>9.7455305264760844E-2</v>
      </c>
      <c r="BI12" s="222">
        <v>1.883430898447442E-2</v>
      </c>
      <c r="BJ12" s="222">
        <v>3.9096441317749094E-2</v>
      </c>
      <c r="BK12" s="222">
        <v>5.3804180443612827E-2</v>
      </c>
      <c r="BL12" s="222">
        <v>8.4627504370977671E-2</v>
      </c>
      <c r="BM12" s="222">
        <v>8.3923966137236614E-2</v>
      </c>
      <c r="BN12" s="222">
        <v>4.5964298371841787E-2</v>
      </c>
      <c r="BO12" s="222">
        <v>4.2018143161248356E-2</v>
      </c>
      <c r="BP12" s="222">
        <v>2.094640641727644E-2</v>
      </c>
      <c r="BQ12" s="222">
        <v>1.562853036788835E-2</v>
      </c>
      <c r="BR12" s="222">
        <v>5.1747401079975247E-2</v>
      </c>
      <c r="BS12" s="222">
        <v>0.11108095045781664</v>
      </c>
      <c r="BT12" s="222">
        <v>5.998148367503995E-2</v>
      </c>
    </row>
    <row r="13" spans="1:72" ht="15" customHeight="1">
      <c r="A13" s="236" t="s">
        <v>14</v>
      </c>
      <c r="B13" s="237" t="s">
        <v>36</v>
      </c>
      <c r="C13" s="222">
        <v>1.9810750936042187E-2</v>
      </c>
      <c r="D13" s="222">
        <v>1.8392826350715062E-2</v>
      </c>
      <c r="E13" s="222">
        <v>1.8571106245451684E-2</v>
      </c>
      <c r="F13" s="222">
        <v>8.5226690416121201E-3</v>
      </c>
      <c r="G13" s="222">
        <v>8.5585941556746634E-3</v>
      </c>
      <c r="H13" s="222">
        <v>6.888205335081438E-3</v>
      </c>
      <c r="I13" s="222">
        <v>3.2796741728691216E-2</v>
      </c>
      <c r="J13" s="222">
        <v>2.3365484810430971E-2</v>
      </c>
      <c r="K13" s="222">
        <v>2.7006110602924405E-2</v>
      </c>
      <c r="L13" s="222">
        <v>2.7209286976633992E-2</v>
      </c>
      <c r="M13" s="222">
        <v>1.2359252378966524E-2</v>
      </c>
      <c r="N13" s="222">
        <v>4.2571637141953222E-2</v>
      </c>
      <c r="O13" s="222">
        <v>1.1317775525123586E-2</v>
      </c>
      <c r="P13" s="222">
        <v>5.546953989503535E-2</v>
      </c>
      <c r="Q13" s="222">
        <v>7.6720286674980664E-3</v>
      </c>
      <c r="R13" s="222">
        <v>1.8206428165410359E-2</v>
      </c>
      <c r="S13" s="222">
        <v>8.4039232936942883E-3</v>
      </c>
      <c r="T13" s="222">
        <v>1.6509214228483053E-2</v>
      </c>
      <c r="U13" s="222">
        <v>7.3800868287045478E-3</v>
      </c>
      <c r="V13" s="222">
        <v>1.887218374324497E-2</v>
      </c>
      <c r="W13" s="222">
        <v>2.0736669819961862E-2</v>
      </c>
      <c r="X13" s="222">
        <v>1.9189466690825632E-2</v>
      </c>
      <c r="Y13" s="222">
        <v>2.5527947220523782E-2</v>
      </c>
      <c r="Z13" s="222">
        <v>2.2452719812474688E-2</v>
      </c>
      <c r="AA13" s="222">
        <v>2.4366422476506507E-2</v>
      </c>
      <c r="AB13" s="222">
        <v>1.8863156665056273E-2</v>
      </c>
      <c r="AC13" s="222">
        <v>1.569881187741496E-2</v>
      </c>
      <c r="AD13" s="222">
        <v>1.0390392651432444E-2</v>
      </c>
      <c r="AE13" s="222">
        <v>2.4614202638958232E-2</v>
      </c>
      <c r="AF13" s="222">
        <v>1.9165979008159962E-2</v>
      </c>
      <c r="AG13" s="222">
        <v>2.056106458008735E-2</v>
      </c>
      <c r="AH13" s="222">
        <v>2.0763976295273833E-2</v>
      </c>
      <c r="AI13" s="222">
        <v>1.3813570300685583E-2</v>
      </c>
      <c r="AJ13" s="222">
        <v>1.6160895925439983E-2</v>
      </c>
      <c r="AK13" s="222">
        <v>4.7457009866961044E-3</v>
      </c>
      <c r="AL13" s="222">
        <v>4.9411871436712038E-2</v>
      </c>
      <c r="AM13" s="222">
        <v>6.8483128595456027E-3</v>
      </c>
      <c r="AN13" s="222">
        <v>4.3654108681920982E-3</v>
      </c>
      <c r="AO13" s="222">
        <v>3.7544169611307418E-3</v>
      </c>
      <c r="AP13" s="222">
        <v>7.0080862533692723E-2</v>
      </c>
      <c r="AQ13" s="222">
        <v>4.9989847643087858E-2</v>
      </c>
      <c r="AR13" s="222">
        <v>5.3001413055688583E-2</v>
      </c>
      <c r="AS13" s="222">
        <v>5.6936104593139497E-2</v>
      </c>
      <c r="AT13" s="222">
        <v>7.8159034415601052E-4</v>
      </c>
      <c r="AU13" s="222">
        <v>0.11638366223038091</v>
      </c>
      <c r="AV13" s="222">
        <v>9.8832540613997166E-4</v>
      </c>
      <c r="AW13" s="222">
        <v>2.0359687818120122E-2</v>
      </c>
      <c r="AX13" s="222">
        <v>2.0661988331775204E-2</v>
      </c>
      <c r="AY13" s="222">
        <v>1.8989378822014805E-2</v>
      </c>
      <c r="AZ13" s="222">
        <v>8.3537524683891112E-3</v>
      </c>
      <c r="BA13" s="222">
        <v>1.6712994987217716E-2</v>
      </c>
      <c r="BB13" s="222">
        <v>1.4994476487896072E-2</v>
      </c>
      <c r="BC13" s="222">
        <v>1.7077014774434837E-2</v>
      </c>
      <c r="BD13" s="222">
        <v>2.285334680876433E-2</v>
      </c>
      <c r="BE13" s="222">
        <v>1.2034625140764164E-2</v>
      </c>
      <c r="BF13" s="222">
        <v>5.9872962003256211E-3</v>
      </c>
      <c r="BG13" s="222">
        <v>1.0315110859283041E-2</v>
      </c>
      <c r="BH13" s="222">
        <v>2.6549103359266659E-2</v>
      </c>
      <c r="BI13" s="222">
        <v>1.7086174331221282E-2</v>
      </c>
      <c r="BJ13" s="222">
        <v>5.765350130967737E-2</v>
      </c>
      <c r="BK13" s="222">
        <v>1.2086909528319979E-3</v>
      </c>
      <c r="BL13" s="222">
        <v>2.6585913594340629E-3</v>
      </c>
      <c r="BM13" s="222">
        <v>2.4707195754400554E-2</v>
      </c>
      <c r="BN13" s="222">
        <v>3.2300131089580728E-2</v>
      </c>
      <c r="BO13" s="222">
        <v>5.3203471160351498E-2</v>
      </c>
      <c r="BP13" s="222">
        <v>1.6460883159460891E-2</v>
      </c>
      <c r="BQ13" s="222">
        <v>7.090323621859654E-3</v>
      </c>
      <c r="BR13" s="222">
        <v>5.4531403204887301E-2</v>
      </c>
      <c r="BS13" s="222">
        <v>6.2995305972471417E-3</v>
      </c>
      <c r="BT13" s="222">
        <v>3.4754807667851433E-2</v>
      </c>
    </row>
    <row r="14" spans="1:72" ht="15" customHeight="1">
      <c r="A14" s="238" t="s">
        <v>15</v>
      </c>
      <c r="B14" s="239" t="s">
        <v>37</v>
      </c>
      <c r="C14" s="222">
        <v>8.9839159249338937E-3</v>
      </c>
      <c r="D14" s="222">
        <v>5.9952045380683968E-3</v>
      </c>
      <c r="E14" s="222">
        <v>4.9448164308163612E-3</v>
      </c>
      <c r="F14" s="222">
        <v>3.7063334541845671E-3</v>
      </c>
      <c r="G14" s="222">
        <v>3.7445719777447072E-3</v>
      </c>
      <c r="H14" s="222">
        <v>1.9666179214361352E-3</v>
      </c>
      <c r="I14" s="222">
        <v>6.6981445375023782E-3</v>
      </c>
      <c r="J14" s="222">
        <v>1.6525502979132713E-2</v>
      </c>
      <c r="K14" s="222">
        <v>7.357310120943825E-3</v>
      </c>
      <c r="L14" s="222">
        <v>7.406252374768045E-3</v>
      </c>
      <c r="M14" s="222">
        <v>3.8290935284528188E-3</v>
      </c>
      <c r="N14" s="222">
        <v>5.4303190431523795E-3</v>
      </c>
      <c r="O14" s="222">
        <v>8.564766374697318E-3</v>
      </c>
      <c r="P14" s="222">
        <v>4.1367893871192595E-3</v>
      </c>
      <c r="Q14" s="222">
        <v>5.3830489210223058E-3</v>
      </c>
      <c r="R14" s="222">
        <v>7.0934239270055007E-3</v>
      </c>
      <c r="S14" s="222">
        <v>5.0509219447616802E-3</v>
      </c>
      <c r="T14" s="222">
        <v>3.5869342426444557E-3</v>
      </c>
      <c r="U14" s="222">
        <v>5.2358485569935472E-3</v>
      </c>
      <c r="V14" s="222">
        <v>7.2321442954432283E-3</v>
      </c>
      <c r="W14" s="222">
        <v>5.2554919891286394E-3</v>
      </c>
      <c r="X14" s="222">
        <v>8.6513257232590443E-3</v>
      </c>
      <c r="Y14" s="222">
        <v>5.4178883395038843E-3</v>
      </c>
      <c r="Z14" s="222">
        <v>7.343105049356302E-3</v>
      </c>
      <c r="AA14" s="222">
        <v>7.6342809620837558E-3</v>
      </c>
      <c r="AB14" s="222">
        <v>7.2165836389124285E-3</v>
      </c>
      <c r="AC14" s="222">
        <v>7.0836227979872313E-3</v>
      </c>
      <c r="AD14" s="222">
        <v>1.2513646801942552E-2</v>
      </c>
      <c r="AE14" s="222">
        <v>1.3504584799698001E-2</v>
      </c>
      <c r="AF14" s="222">
        <v>3.2971286331921696E-3</v>
      </c>
      <c r="AG14" s="222">
        <v>3.3081757582898372E-3</v>
      </c>
      <c r="AH14" s="222">
        <v>3.3066250736390437E-3</v>
      </c>
      <c r="AI14" s="222">
        <v>3.4852477910348894E-3</v>
      </c>
      <c r="AJ14" s="222">
        <v>1.3982066838407034E-4</v>
      </c>
      <c r="AK14" s="222">
        <v>1.2746247254435581E-3</v>
      </c>
      <c r="AL14" s="222">
        <v>2.2992155450785165E-3</v>
      </c>
      <c r="AM14" s="222">
        <v>7.2820358442939733E-3</v>
      </c>
      <c r="AN14" s="222">
        <v>3.0664846472014508E-3</v>
      </c>
      <c r="AO14" s="222">
        <v>3.7544169611307418E-3</v>
      </c>
      <c r="AP14" s="222">
        <v>4.8808916733445035E-3</v>
      </c>
      <c r="AQ14" s="222">
        <v>2.5555316033478628E-3</v>
      </c>
      <c r="AR14" s="222">
        <v>4.4539830630396267E-4</v>
      </c>
      <c r="AS14" s="222">
        <v>5.0289442443621863E-4</v>
      </c>
      <c r="AT14" s="222">
        <v>0</v>
      </c>
      <c r="AU14" s="222">
        <v>0</v>
      </c>
      <c r="AV14" s="222">
        <v>0</v>
      </c>
      <c r="AW14" s="222">
        <v>2.3316690096466138E-2</v>
      </c>
      <c r="AX14" s="222">
        <v>2.3644130977598429E-2</v>
      </c>
      <c r="AY14" s="222">
        <v>2.1832421414011371E-2</v>
      </c>
      <c r="AZ14" s="222">
        <v>3.4014660422029921E-3</v>
      </c>
      <c r="BA14" s="222">
        <v>3.770995067979027E-3</v>
      </c>
      <c r="BB14" s="222">
        <v>3.5575312733465755E-3</v>
      </c>
      <c r="BC14" s="222">
        <v>1.0676957141973627E-3</v>
      </c>
      <c r="BD14" s="222">
        <v>3.5730710923615884E-2</v>
      </c>
      <c r="BE14" s="222">
        <v>6.5974315516476511E-4</v>
      </c>
      <c r="BF14" s="222">
        <v>1.3300006879313903E-4</v>
      </c>
      <c r="BG14" s="222">
        <v>4.249168781076668E-3</v>
      </c>
      <c r="BH14" s="222">
        <v>4.6657521559444652E-3</v>
      </c>
      <c r="BI14" s="222">
        <v>6.2289855460743993E-4</v>
      </c>
      <c r="BJ14" s="222">
        <v>8.8254845014916865E-3</v>
      </c>
      <c r="BK14" s="222">
        <v>5.99115563639322E-3</v>
      </c>
      <c r="BL14" s="222">
        <v>6.4328501654778696E-4</v>
      </c>
      <c r="BM14" s="222">
        <v>8.5220073178286359E-4</v>
      </c>
      <c r="BN14" s="222">
        <v>2.790446686678822E-2</v>
      </c>
      <c r="BO14" s="222">
        <v>4.5343563792413451E-2</v>
      </c>
      <c r="BP14" s="222">
        <v>5.3167594894284922E-2</v>
      </c>
      <c r="BQ14" s="222">
        <v>6.4894982362570228E-2</v>
      </c>
      <c r="BR14" s="222">
        <v>3.9291093171176924E-3</v>
      </c>
      <c r="BS14" s="222">
        <v>3.7472772654144845E-3</v>
      </c>
      <c r="BT14" s="222">
        <v>4.9430157919253415E-3</v>
      </c>
    </row>
    <row r="15" spans="1:72" ht="15" customHeight="1">
      <c r="A15" s="234" t="s">
        <v>16</v>
      </c>
      <c r="B15" s="235" t="s">
        <v>38</v>
      </c>
      <c r="C15" s="222">
        <v>8.8111186640925709E-2</v>
      </c>
      <c r="D15" s="222">
        <v>9.1111177815816791E-2</v>
      </c>
      <c r="E15" s="222">
        <v>6.3309043876737095E-2</v>
      </c>
      <c r="F15" s="222">
        <v>4.9070119707792348E-2</v>
      </c>
      <c r="G15" s="222">
        <v>4.8418972660579075E-2</v>
      </c>
      <c r="H15" s="222">
        <v>7.86949725177752E-2</v>
      </c>
      <c r="I15" s="222">
        <v>8.3467178001663409E-2</v>
      </c>
      <c r="J15" s="222">
        <v>8.3976808186603261E-2</v>
      </c>
      <c r="K15" s="222">
        <v>5.7253348693914061E-2</v>
      </c>
      <c r="L15" s="222">
        <v>5.7262379230308261E-2</v>
      </c>
      <c r="M15" s="222">
        <v>5.6602342950297604E-2</v>
      </c>
      <c r="N15" s="222">
        <v>0.12475483181293662</v>
      </c>
      <c r="O15" s="222">
        <v>0.10396074583991238</v>
      </c>
      <c r="P15" s="222">
        <v>0.13333617456051169</v>
      </c>
      <c r="Q15" s="222">
        <v>3.6497387405875575E-2</v>
      </c>
      <c r="R15" s="222">
        <v>0.12017933113449994</v>
      </c>
      <c r="S15" s="222">
        <v>7.3114028167719031E-2</v>
      </c>
      <c r="T15" s="222">
        <v>5.8564853634449472E-2</v>
      </c>
      <c r="U15" s="222">
        <v>7.4951837019061593E-2</v>
      </c>
      <c r="V15" s="222">
        <v>0.12337585981596183</v>
      </c>
      <c r="W15" s="222">
        <v>0.1520488910911903</v>
      </c>
      <c r="X15" s="222">
        <v>0.11443619013106239</v>
      </c>
      <c r="Y15" s="222">
        <v>0.10899488221388784</v>
      </c>
      <c r="Z15" s="222">
        <v>7.8810539707993968E-2</v>
      </c>
      <c r="AA15" s="222">
        <v>8.6179034160736537E-2</v>
      </c>
      <c r="AB15" s="222">
        <v>0.14776919010319731</v>
      </c>
      <c r="AC15" s="222">
        <v>0.12824472925420344</v>
      </c>
      <c r="AD15" s="222">
        <v>7.9975906335880739E-2</v>
      </c>
      <c r="AE15" s="222">
        <v>5.0634255533254881E-2</v>
      </c>
      <c r="AF15" s="222">
        <v>3.7925076058625204E-2</v>
      </c>
      <c r="AG15" s="222">
        <v>4.76150791282847E-2</v>
      </c>
      <c r="AH15" s="222">
        <v>4.7944430963525214E-2</v>
      </c>
      <c r="AI15" s="222">
        <v>4.0809775541448261E-2</v>
      </c>
      <c r="AJ15" s="222">
        <v>3.2387832609378719E-2</v>
      </c>
      <c r="AK15" s="222">
        <v>6.498309984180997E-3</v>
      </c>
      <c r="AL15" s="222">
        <v>8.5209892013415403E-2</v>
      </c>
      <c r="AM15" s="222">
        <v>3.4857272621905265E-2</v>
      </c>
      <c r="AN15" s="222">
        <v>7.5966808614682454E-2</v>
      </c>
      <c r="AO15" s="222">
        <v>1.0600706713780919E-2</v>
      </c>
      <c r="AP15" s="222">
        <v>0.14985065928462155</v>
      </c>
      <c r="AQ15" s="222">
        <v>7.7945055623287629E-2</v>
      </c>
      <c r="AR15" s="222">
        <v>8.0737311567939993E-2</v>
      </c>
      <c r="AS15" s="222">
        <v>6.9728759664306847E-2</v>
      </c>
      <c r="AT15" s="222">
        <v>0.20534044025318401</v>
      </c>
      <c r="AU15" s="222">
        <v>2.4552547039926573E-2</v>
      </c>
      <c r="AV15" s="222">
        <v>0.16684168262400395</v>
      </c>
      <c r="AW15" s="222">
        <v>5.0472635610063502E-2</v>
      </c>
      <c r="AX15" s="222">
        <v>5.1157947055134136E-2</v>
      </c>
      <c r="AY15" s="222">
        <v>4.7366162428923934E-2</v>
      </c>
      <c r="AZ15" s="222">
        <v>2.7801040083537523E-2</v>
      </c>
      <c r="BA15" s="222">
        <v>2.8701289193447305E-2</v>
      </c>
      <c r="BB15" s="222">
        <v>3.4827337136058976E-2</v>
      </c>
      <c r="BC15" s="222">
        <v>2.498652637330747E-2</v>
      </c>
      <c r="BD15" s="222">
        <v>7.5725487301488162E-2</v>
      </c>
      <c r="BE15" s="222">
        <v>6.1208239964510365E-2</v>
      </c>
      <c r="BF15" s="222">
        <v>4.087688321218097E-2</v>
      </c>
      <c r="BG15" s="222">
        <v>3.649624994948631E-2</v>
      </c>
      <c r="BH15" s="222">
        <v>3.1940056693007736E-2</v>
      </c>
      <c r="BI15" s="222">
        <v>7.2336606341509152E-3</v>
      </c>
      <c r="BJ15" s="222">
        <v>2.0042811810045344E-2</v>
      </c>
      <c r="BK15" s="222">
        <v>4.2158907994212229E-2</v>
      </c>
      <c r="BL15" s="222">
        <v>9.2719453803014606E-3</v>
      </c>
      <c r="BM15" s="222">
        <v>3.6988327582979839E-2</v>
      </c>
      <c r="BN15" s="222">
        <v>6.8563373485744539E-2</v>
      </c>
      <c r="BO15" s="222">
        <v>4.2804199076807964E-2</v>
      </c>
      <c r="BP15" s="222">
        <v>7.7883599551530638E-2</v>
      </c>
      <c r="BQ15" s="222">
        <v>4.5991039109751691E-2</v>
      </c>
      <c r="BR15" s="222">
        <v>0.11276091631180823</v>
      </c>
      <c r="BS15" s="222">
        <v>1.2423614467403322E-2</v>
      </c>
      <c r="BT15" s="222">
        <v>6.9685840170978064E-2</v>
      </c>
    </row>
    <row r="16" spans="1:72" ht="15" customHeight="1">
      <c r="A16" s="234" t="s">
        <v>17</v>
      </c>
      <c r="B16" s="235" t="s">
        <v>265</v>
      </c>
      <c r="C16" s="222">
        <v>7.0806369598530195E-3</v>
      </c>
      <c r="D16" s="222">
        <v>1.0208743713460495E-2</v>
      </c>
      <c r="E16" s="222">
        <v>4.0672181316079659E-3</v>
      </c>
      <c r="F16" s="222">
        <v>2.8081372971236573E-3</v>
      </c>
      <c r="G16" s="222">
        <v>2.8552292058215598E-3</v>
      </c>
      <c r="H16" s="222">
        <v>6.6562452725530731E-4</v>
      </c>
      <c r="I16" s="222">
        <v>5.8497067546609957E-3</v>
      </c>
      <c r="J16" s="222">
        <v>2.6304539503566943E-2</v>
      </c>
      <c r="K16" s="222">
        <v>7.2784669780797907E-3</v>
      </c>
      <c r="L16" s="222">
        <v>7.2708330758613649E-3</v>
      </c>
      <c r="M16" s="222">
        <v>7.8287902339159113E-3</v>
      </c>
      <c r="N16" s="222">
        <v>3.1355329036447839E-3</v>
      </c>
      <c r="O16" s="222">
        <v>7.1379847320775843E-3</v>
      </c>
      <c r="P16" s="222">
        <v>1.4837935093286647E-3</v>
      </c>
      <c r="Q16" s="222">
        <v>2.6520592924684674E-3</v>
      </c>
      <c r="R16" s="222">
        <v>1.6629934533384065E-2</v>
      </c>
      <c r="S16" s="222">
        <v>1.1874995428675319E-2</v>
      </c>
      <c r="T16" s="222">
        <v>1.5372575325619095E-3</v>
      </c>
      <c r="U16" s="222">
        <v>1.3180828014908458E-2</v>
      </c>
      <c r="V16" s="222">
        <v>1.6952875176888135E-2</v>
      </c>
      <c r="W16" s="222">
        <v>1.5000675706112888E-2</v>
      </c>
      <c r="X16" s="222">
        <v>2.7350365404360692E-2</v>
      </c>
      <c r="Y16" s="222">
        <v>1.1289942081874949E-2</v>
      </c>
      <c r="Z16" s="222">
        <v>1.9464341963697653E-2</v>
      </c>
      <c r="AA16" s="222">
        <v>1.6638048385234527E-2</v>
      </c>
      <c r="AB16" s="222">
        <v>1.6594330880780592E-2</v>
      </c>
      <c r="AC16" s="222">
        <v>1.6939068140966584E-2</v>
      </c>
      <c r="AD16" s="222">
        <v>2.1112073184504761E-2</v>
      </c>
      <c r="AE16" s="222">
        <v>5.7003623336813122E-3</v>
      </c>
      <c r="AF16" s="222">
        <v>5.304448270865186E-3</v>
      </c>
      <c r="AG16" s="222">
        <v>5.0019887934489669E-4</v>
      </c>
      <c r="AH16" s="222">
        <v>5.0473249006173645E-4</v>
      </c>
      <c r="AI16" s="222">
        <v>4.8245495544843315E-4</v>
      </c>
      <c r="AJ16" s="222">
        <v>5.3090578511885017E-4</v>
      </c>
      <c r="AK16" s="222">
        <v>4.8936484994708033E-4</v>
      </c>
      <c r="AL16" s="222">
        <v>5.1597685475251542E-4</v>
      </c>
      <c r="AM16" s="222">
        <v>5.0819537148871872E-4</v>
      </c>
      <c r="AN16" s="222">
        <v>1.0187656635220767E-4</v>
      </c>
      <c r="AO16" s="222">
        <v>2.2084805653710247E-4</v>
      </c>
      <c r="AP16" s="222">
        <v>2.185473883587091E-4</v>
      </c>
      <c r="AQ16" s="222">
        <v>5.9840764530616735E-4</v>
      </c>
      <c r="AR16" s="222">
        <v>6.168569463413288E-4</v>
      </c>
      <c r="AS16" s="222">
        <v>1.4352517865546947E-4</v>
      </c>
      <c r="AT16" s="222">
        <v>2.9469799861620071E-4</v>
      </c>
      <c r="AU16" s="222">
        <v>2.1569527306103717E-2</v>
      </c>
      <c r="AV16" s="222">
        <v>2.4708135153499292E-4</v>
      </c>
      <c r="AW16" s="222">
        <v>4.1688884579960253E-4</v>
      </c>
      <c r="AX16" s="222">
        <v>4.1418647858655904E-4</v>
      </c>
      <c r="AY16" s="222">
        <v>4.2913850445231198E-4</v>
      </c>
      <c r="AZ16" s="222">
        <v>2.274536563175253E-4</v>
      </c>
      <c r="BA16" s="222">
        <v>1.0897195776905745E-2</v>
      </c>
      <c r="BB16" s="222">
        <v>3.7115522839368479E-3</v>
      </c>
      <c r="BC16" s="222">
        <v>5.3677025784409742E-3</v>
      </c>
      <c r="BD16" s="222">
        <v>1.3853954338729183E-3</v>
      </c>
      <c r="BE16" s="222">
        <v>9.5549008679034957E-4</v>
      </c>
      <c r="BF16" s="222">
        <v>1.7427595221169943E-4</v>
      </c>
      <c r="BG16" s="222">
        <v>4.1188219605159192E-2</v>
      </c>
      <c r="BH16" s="222">
        <v>3.4674851496023875E-3</v>
      </c>
      <c r="BI16" s="222">
        <v>1.3395667841020214E-5</v>
      </c>
      <c r="BJ16" s="222">
        <v>1.2319276393362191E-2</v>
      </c>
      <c r="BK16" s="222">
        <v>2.0338549687076886E-3</v>
      </c>
      <c r="BL16" s="222">
        <v>7.0953377198330534E-4</v>
      </c>
      <c r="BM16" s="222">
        <v>6.2445029325974648E-4</v>
      </c>
      <c r="BN16" s="222">
        <v>6.2588869768693076E-3</v>
      </c>
      <c r="BO16" s="222">
        <v>4.3663255210064644E-3</v>
      </c>
      <c r="BP16" s="222">
        <v>3.7438813505680738E-3</v>
      </c>
      <c r="BQ16" s="222">
        <v>3.2170057100698582E-3</v>
      </c>
      <c r="BR16" s="222">
        <v>1.6110619756595845E-2</v>
      </c>
      <c r="BS16" s="222">
        <v>3.9889303046152419E-4</v>
      </c>
      <c r="BT16" s="222">
        <v>6.4552792237096163E-3</v>
      </c>
    </row>
    <row r="17" spans="1:72" ht="15" customHeight="1">
      <c r="A17" s="234" t="s">
        <v>18</v>
      </c>
      <c r="B17" s="235" t="s">
        <v>266</v>
      </c>
      <c r="C17" s="222">
        <v>5.6301278761081155E-5</v>
      </c>
      <c r="D17" s="222">
        <v>2.358487807787532E-5</v>
      </c>
      <c r="E17" s="222">
        <v>1.6461323833645294E-5</v>
      </c>
      <c r="F17" s="222">
        <v>1.4207159692704559E-5</v>
      </c>
      <c r="G17" s="222">
        <v>1.4186923580030265E-5</v>
      </c>
      <c r="H17" s="222">
        <v>1.5127830164893349E-5</v>
      </c>
      <c r="I17" s="222">
        <v>1.9652558125895209E-5</v>
      </c>
      <c r="J17" s="222">
        <v>2.671867902850883E-5</v>
      </c>
      <c r="K17" s="222">
        <v>1.9710785716008555E-5</v>
      </c>
      <c r="L17" s="222">
        <v>1.9721257122332011E-5</v>
      </c>
      <c r="M17" s="222">
        <v>1.8955908556697122E-5</v>
      </c>
      <c r="N17" s="222">
        <v>1.9450704175034108E-5</v>
      </c>
      <c r="O17" s="222">
        <v>1.6306075915654103E-5</v>
      </c>
      <c r="P17" s="222">
        <v>2.0748435315631366E-5</v>
      </c>
      <c r="Q17" s="222">
        <v>1.578606721707421E-5</v>
      </c>
      <c r="R17" s="222">
        <v>3.1032815973540638E-5</v>
      </c>
      <c r="S17" s="222">
        <v>2.2987232681993578E-5</v>
      </c>
      <c r="T17" s="222">
        <v>2.7950136955671083E-5</v>
      </c>
      <c r="U17" s="222">
        <v>2.2360333239576849E-5</v>
      </c>
      <c r="V17" s="222">
        <v>3.1579246913731815E-5</v>
      </c>
      <c r="W17" s="222">
        <v>3.7539228493775998E-5</v>
      </c>
      <c r="X17" s="222">
        <v>3.1406655795131968E-5</v>
      </c>
      <c r="Y17" s="222">
        <v>3.5306144392501615E-5</v>
      </c>
      <c r="Z17" s="222">
        <v>3.0681497420708782E-5</v>
      </c>
      <c r="AA17" s="222">
        <v>3.3281849188847376E-5</v>
      </c>
      <c r="AB17" s="222">
        <v>3.0194910623064556E-5</v>
      </c>
      <c r="AC17" s="222">
        <v>3.1242441517840209E-5</v>
      </c>
      <c r="AD17" s="222">
        <v>3.7646350186349433E-5</v>
      </c>
      <c r="AE17" s="222">
        <v>7.7492690778701909E-5</v>
      </c>
      <c r="AF17" s="222">
        <v>1.2478116946970273E-4</v>
      </c>
      <c r="AG17" s="222">
        <v>2.3733667678277624E-4</v>
      </c>
      <c r="AH17" s="222">
        <v>2.3801651301855807E-4</v>
      </c>
      <c r="AI17" s="222">
        <v>2.422910909416955E-4</v>
      </c>
      <c r="AJ17" s="222">
        <v>2.3011076789407887E-4</v>
      </c>
      <c r="AK17" s="222">
        <v>2.5037271392641317E-4</v>
      </c>
      <c r="AL17" s="222">
        <v>1.9845263644327515E-4</v>
      </c>
      <c r="AM17" s="222">
        <v>2.6170226044671893E-4</v>
      </c>
      <c r="AN17" s="222">
        <v>2.3940993092768802E-4</v>
      </c>
      <c r="AO17" s="222">
        <v>2.2084805653710247E-4</v>
      </c>
      <c r="AP17" s="222">
        <v>4.3709477671741821E-4</v>
      </c>
      <c r="AQ17" s="222">
        <v>2.2004227316190907E-4</v>
      </c>
      <c r="AR17" s="222">
        <v>2.1974296970306121E-4</v>
      </c>
      <c r="AS17" s="222">
        <v>2.1918186197773245E-4</v>
      </c>
      <c r="AT17" s="222">
        <v>1.9219434692360914E-4</v>
      </c>
      <c r="AU17" s="222">
        <v>3.2124827902707662E-4</v>
      </c>
      <c r="AV17" s="222">
        <v>2.4708135153499292E-4</v>
      </c>
      <c r="AW17" s="222">
        <v>2.2298705705560133E-4</v>
      </c>
      <c r="AX17" s="222">
        <v>2.3667798776374804E-4</v>
      </c>
      <c r="AY17" s="222">
        <v>1.6092693916961701E-4</v>
      </c>
      <c r="AZ17" s="222">
        <v>1.9643724863786276E-4</v>
      </c>
      <c r="BA17" s="222">
        <v>1.3460218324741227E-5</v>
      </c>
      <c r="BB17" s="222">
        <v>1.3277673326747607E-5</v>
      </c>
      <c r="BC17" s="222">
        <v>1.3592561606586412E-5</v>
      </c>
      <c r="BD17" s="222">
        <v>1.1355700277646872E-5</v>
      </c>
      <c r="BE17" s="222">
        <v>1.1374881985599399E-5</v>
      </c>
      <c r="BF17" s="222">
        <v>1.3758627806186795E-5</v>
      </c>
      <c r="BG17" s="222">
        <v>1.3756920375804673E-5</v>
      </c>
      <c r="BH17" s="222">
        <v>1.2481947982729977E-5</v>
      </c>
      <c r="BI17" s="222">
        <v>1.3395667841020214E-5</v>
      </c>
      <c r="BJ17" s="222">
        <v>1.3848552232782293E-5</v>
      </c>
      <c r="BK17" s="222">
        <v>1.1622028392615363E-5</v>
      </c>
      <c r="BL17" s="222">
        <v>1.4401903355547468E-5</v>
      </c>
      <c r="BM17" s="222">
        <v>1.3499389628824759E-4</v>
      </c>
      <c r="BN17" s="222">
        <v>1.0781797763364092E-5</v>
      </c>
      <c r="BO17" s="222">
        <v>5.214301264076984E-6</v>
      </c>
      <c r="BP17" s="222">
        <v>7.4661936971222388E-6</v>
      </c>
      <c r="BQ17" s="222">
        <v>1.9981401925899739E-5</v>
      </c>
      <c r="BR17" s="222">
        <v>1.4834824821911461E-5</v>
      </c>
      <c r="BS17" s="222">
        <v>1.1586104619214397E-5</v>
      </c>
      <c r="BT17" s="222">
        <v>1.2353905978055103E-5</v>
      </c>
    </row>
    <row r="18" spans="1:72" ht="15" customHeight="1">
      <c r="A18" s="236" t="s">
        <v>19</v>
      </c>
      <c r="B18" s="237" t="s">
        <v>267</v>
      </c>
      <c r="C18" s="222">
        <v>1.8965303625135358E-4</v>
      </c>
      <c r="D18" s="222">
        <v>3.7466170643544907E-4</v>
      </c>
      <c r="E18" s="222">
        <v>1.1141583274278069E-4</v>
      </c>
      <c r="F18" s="222">
        <v>1.0747553630129937E-4</v>
      </c>
      <c r="G18" s="222">
        <v>1.0828612763819976E-4</v>
      </c>
      <c r="H18" s="222">
        <v>7.0596540769502297E-5</v>
      </c>
      <c r="I18" s="222">
        <v>1.1699413509321991E-4</v>
      </c>
      <c r="J18" s="222">
        <v>8.2827904988377378E-4</v>
      </c>
      <c r="K18" s="222">
        <v>1.0607514944536184E-4</v>
      </c>
      <c r="L18" s="222">
        <v>1.0649478846059285E-4</v>
      </c>
      <c r="M18" s="222">
        <v>7.5823634226788487E-5</v>
      </c>
      <c r="N18" s="222">
        <v>1.1432250617162905E-4</v>
      </c>
      <c r="O18" s="222">
        <v>2.622560543101035E-4</v>
      </c>
      <c r="P18" s="222">
        <v>5.3273009594188646E-5</v>
      </c>
      <c r="Q18" s="222">
        <v>4.7358201651222633E-5</v>
      </c>
      <c r="R18" s="222">
        <v>6.4989494694052982E-4</v>
      </c>
      <c r="S18" s="222">
        <v>1.2120540868687522E-4</v>
      </c>
      <c r="T18" s="222">
        <v>4.6583561592785138E-5</v>
      </c>
      <c r="U18" s="222">
        <v>1.3063142050489631E-4</v>
      </c>
      <c r="V18" s="222">
        <v>6.8580189252652642E-4</v>
      </c>
      <c r="W18" s="222">
        <v>8.4838656395933747E-4</v>
      </c>
      <c r="X18" s="222">
        <v>1.0484991242374825E-3</v>
      </c>
      <c r="Y18" s="222">
        <v>4.1725443372956457E-5</v>
      </c>
      <c r="Z18" s="222">
        <v>6.9340184170801845E-4</v>
      </c>
      <c r="AA18" s="222">
        <v>5.7606361188597551E-4</v>
      </c>
      <c r="AB18" s="222">
        <v>6.2592564726008412E-4</v>
      </c>
      <c r="AC18" s="222">
        <v>8.1831164129419923E-4</v>
      </c>
      <c r="AD18" s="222">
        <v>4.065805820125739E-4</v>
      </c>
      <c r="AE18" s="222">
        <v>2.3159244158434915E-5</v>
      </c>
      <c r="AF18" s="222">
        <v>3.9575834828777762E-5</v>
      </c>
      <c r="AG18" s="222">
        <v>3.5668118804249138E-5</v>
      </c>
      <c r="AH18" s="222">
        <v>3.626099945625686E-5</v>
      </c>
      <c r="AI18" s="222">
        <v>4.1693638125173235E-5</v>
      </c>
      <c r="AJ18" s="222">
        <v>4.3339247764804095E-5</v>
      </c>
      <c r="AK18" s="222">
        <v>4.5522311622984215E-5</v>
      </c>
      <c r="AL18" s="222">
        <v>3.9690527288655028E-5</v>
      </c>
      <c r="AM18" s="222">
        <v>4.9298622208399964E-5</v>
      </c>
      <c r="AN18" s="222">
        <v>0</v>
      </c>
      <c r="AO18" s="222">
        <v>0</v>
      </c>
      <c r="AP18" s="222">
        <v>0</v>
      </c>
      <c r="AQ18" s="222">
        <v>1.3417211778165187E-5</v>
      </c>
      <c r="AR18" s="222">
        <v>1.3795522761627163E-5</v>
      </c>
      <c r="AS18" s="222">
        <v>1.4463777693962041E-5</v>
      </c>
      <c r="AT18" s="222">
        <v>1.2812956461573944E-5</v>
      </c>
      <c r="AU18" s="222">
        <v>0</v>
      </c>
      <c r="AV18" s="222">
        <v>0</v>
      </c>
      <c r="AW18" s="222">
        <v>9.6950894372000584E-6</v>
      </c>
      <c r="AX18" s="222">
        <v>1.1833899388187401E-5</v>
      </c>
      <c r="AY18" s="222">
        <v>0</v>
      </c>
      <c r="AZ18" s="222">
        <v>0</v>
      </c>
      <c r="BA18" s="222">
        <v>3.2009055772250477E-5</v>
      </c>
      <c r="BB18" s="222">
        <v>0</v>
      </c>
      <c r="BC18" s="222">
        <v>0</v>
      </c>
      <c r="BD18" s="222">
        <v>0</v>
      </c>
      <c r="BE18" s="222">
        <v>0</v>
      </c>
      <c r="BF18" s="222">
        <v>0</v>
      </c>
      <c r="BG18" s="222">
        <v>1.1091517052992517E-4</v>
      </c>
      <c r="BH18" s="222">
        <v>0</v>
      </c>
      <c r="BI18" s="222">
        <v>0</v>
      </c>
      <c r="BJ18" s="222">
        <v>1.305720639090902E-4</v>
      </c>
      <c r="BK18" s="222">
        <v>0</v>
      </c>
      <c r="BL18" s="222">
        <v>0</v>
      </c>
      <c r="BM18" s="222">
        <v>9.689745929892618E-5</v>
      </c>
      <c r="BN18" s="222">
        <v>0</v>
      </c>
      <c r="BO18" s="222">
        <v>0</v>
      </c>
      <c r="BP18" s="222">
        <v>0</v>
      </c>
      <c r="BQ18" s="222">
        <v>0</v>
      </c>
      <c r="BR18" s="222">
        <v>0</v>
      </c>
      <c r="BS18" s="222">
        <v>0</v>
      </c>
      <c r="BT18" s="222">
        <v>0</v>
      </c>
    </row>
    <row r="19" spans="1:72" ht="15" customHeight="1">
      <c r="A19" s="238" t="s">
        <v>20</v>
      </c>
      <c r="B19" s="239" t="s">
        <v>53</v>
      </c>
      <c r="C19" s="222">
        <v>3.5350721886532991E-4</v>
      </c>
      <c r="D19" s="222">
        <v>6.3425779558187018E-4</v>
      </c>
      <c r="E19" s="222">
        <v>7.7546182275793911E-4</v>
      </c>
      <c r="F19" s="222">
        <v>5.3477484308951282E-4</v>
      </c>
      <c r="G19" s="222">
        <v>5.3466968242239061E-4</v>
      </c>
      <c r="H19" s="222">
        <v>5.3955927588119615E-4</v>
      </c>
      <c r="I19" s="222">
        <v>1.1162038873067045E-3</v>
      </c>
      <c r="J19" s="222">
        <v>1.6431987602532931E-3</v>
      </c>
      <c r="K19" s="222">
        <v>1.3950567942948686E-3</v>
      </c>
      <c r="L19" s="222">
        <v>1.4052053074898969E-3</v>
      </c>
      <c r="M19" s="222">
        <v>6.6345679948439924E-4</v>
      </c>
      <c r="N19" s="222">
        <v>6.7124777061189139E-4</v>
      </c>
      <c r="O19" s="222">
        <v>4.6744084291541765E-4</v>
      </c>
      <c r="P19" s="222">
        <v>7.553551991933906E-4</v>
      </c>
      <c r="Q19" s="222">
        <v>1.2155271757147141E-3</v>
      </c>
      <c r="R19" s="222">
        <v>4.8662379309258693E-4</v>
      </c>
      <c r="S19" s="222">
        <v>4.8168701210904723E-4</v>
      </c>
      <c r="T19" s="222">
        <v>2.5155123260103975E-4</v>
      </c>
      <c r="U19" s="222">
        <v>5.1075708557770272E-4</v>
      </c>
      <c r="V19" s="222">
        <v>4.8695908386972515E-4</v>
      </c>
      <c r="W19" s="222">
        <v>1.1261768548132799E-4</v>
      </c>
      <c r="X19" s="222">
        <v>3.9137524913933683E-4</v>
      </c>
      <c r="Y19" s="222">
        <v>1.4443422706023388E-4</v>
      </c>
      <c r="Z19" s="222">
        <v>9.4703555371921115E-4</v>
      </c>
      <c r="AA19" s="222">
        <v>8.2300671512668263E-4</v>
      </c>
      <c r="AB19" s="222">
        <v>2.4155928498451645E-4</v>
      </c>
      <c r="AC19" s="222">
        <v>5.1515696151120032E-4</v>
      </c>
      <c r="AD19" s="222">
        <v>1.1444490456650228E-3</v>
      </c>
      <c r="AE19" s="222">
        <v>3.4141065480216671E-5</v>
      </c>
      <c r="AF19" s="222">
        <v>5.0548102611134885E-5</v>
      </c>
      <c r="AG19" s="222">
        <v>3.2625340896777644E-5</v>
      </c>
      <c r="AH19" s="222">
        <v>3.2652084818430347E-5</v>
      </c>
      <c r="AI19" s="222">
        <v>3.297200974184618E-5</v>
      </c>
      <c r="AJ19" s="222">
        <v>3.1988492397831594E-5</v>
      </c>
      <c r="AK19" s="222">
        <v>3.4141733717238161E-5</v>
      </c>
      <c r="AL19" s="222">
        <v>2.5515338971278234E-5</v>
      </c>
      <c r="AM19" s="222">
        <v>3.5138379659178697E-5</v>
      </c>
      <c r="AN19" s="222">
        <v>3.310988406446749E-5</v>
      </c>
      <c r="AO19" s="222">
        <v>0</v>
      </c>
      <c r="AP19" s="222">
        <v>7.2849129452903034E-5</v>
      </c>
      <c r="AQ19" s="222">
        <v>3.1306827482385437E-5</v>
      </c>
      <c r="AR19" s="222">
        <v>3.054722897217443E-5</v>
      </c>
      <c r="AS19" s="222">
        <v>3.0040153672075008E-5</v>
      </c>
      <c r="AT19" s="222">
        <v>2.5625912923147888E-5</v>
      </c>
      <c r="AU19" s="222">
        <v>4.5892611289582376E-5</v>
      </c>
      <c r="AV19" s="222">
        <v>6.1770337883748229E-5</v>
      </c>
      <c r="AW19" s="222">
        <v>3.8780357748800234E-5</v>
      </c>
      <c r="AX19" s="222">
        <v>3.5501698164562205E-5</v>
      </c>
      <c r="AY19" s="222">
        <v>5.3642313056538997E-5</v>
      </c>
      <c r="AZ19" s="222">
        <v>3.1016407679662539E-5</v>
      </c>
      <c r="BA19" s="222">
        <v>5.1542787243521283E-5</v>
      </c>
      <c r="BB19" s="222">
        <v>5.178292597431567E-5</v>
      </c>
      <c r="BC19" s="222">
        <v>5.3010990265687006E-5</v>
      </c>
      <c r="BD19" s="222">
        <v>5.1100651249410921E-5</v>
      </c>
      <c r="BE19" s="222">
        <v>4.5499527942397596E-5</v>
      </c>
      <c r="BF19" s="222">
        <v>5.0448301956018256E-5</v>
      </c>
      <c r="BG19" s="222">
        <v>5.1588451409267525E-5</v>
      </c>
      <c r="BH19" s="222">
        <v>4.867959713264691E-5</v>
      </c>
      <c r="BI19" s="222">
        <v>4.6884837443570748E-5</v>
      </c>
      <c r="BJ19" s="222">
        <v>4.7480750512396431E-5</v>
      </c>
      <c r="BK19" s="222">
        <v>5.2299127766769131E-5</v>
      </c>
      <c r="BL19" s="222">
        <v>5.5687359641450217E-5</v>
      </c>
      <c r="BM19" s="222">
        <v>1.3333752946262492E-4</v>
      </c>
      <c r="BN19" s="222">
        <v>1.0995298709173282E-5</v>
      </c>
      <c r="BO19" s="222">
        <v>1.7598266766259822E-5</v>
      </c>
      <c r="BP19" s="222">
        <v>2.4057735246282769E-5</v>
      </c>
      <c r="BQ19" s="222">
        <v>1.9981401925899739E-5</v>
      </c>
      <c r="BR19" s="222">
        <v>7.0642022961483139E-7</v>
      </c>
      <c r="BS19" s="222">
        <v>0</v>
      </c>
      <c r="BT19" s="222">
        <v>1.4534007033006004E-6</v>
      </c>
    </row>
    <row r="20" spans="1:72" ht="15" customHeight="1">
      <c r="A20" s="234" t="s">
        <v>21</v>
      </c>
      <c r="B20" s="235" t="s">
        <v>29</v>
      </c>
      <c r="C20" s="222">
        <v>7.9157804603132136E-3</v>
      </c>
      <c r="D20" s="222">
        <v>1.0374942385976211E-2</v>
      </c>
      <c r="E20" s="222">
        <v>9.1163319848606671E-3</v>
      </c>
      <c r="F20" s="222">
        <v>9.07945955964529E-3</v>
      </c>
      <c r="G20" s="222">
        <v>9.181599604450837E-3</v>
      </c>
      <c r="H20" s="222">
        <v>4.4324542383137513E-3</v>
      </c>
      <c r="I20" s="222">
        <v>9.1685325081715483E-3</v>
      </c>
      <c r="J20" s="222">
        <v>2.7760707510620673E-2</v>
      </c>
      <c r="K20" s="222">
        <v>7.9182894565191734E-3</v>
      </c>
      <c r="L20" s="222">
        <v>7.8040958684492227E-3</v>
      </c>
      <c r="M20" s="222">
        <v>1.6150434090305948E-2</v>
      </c>
      <c r="N20" s="222">
        <v>1.0633977839693647E-2</v>
      </c>
      <c r="O20" s="222">
        <v>1.6239492772331849E-2</v>
      </c>
      <c r="P20" s="222">
        <v>8.3206833300902214E-3</v>
      </c>
      <c r="Q20" s="222">
        <v>5.0199693750295985E-3</v>
      </c>
      <c r="R20" s="222">
        <v>1.1690865839488175E-2</v>
      </c>
      <c r="S20" s="222">
        <v>1.8691754793099234E-2</v>
      </c>
      <c r="T20" s="222">
        <v>1.0695585741703468E-2</v>
      </c>
      <c r="U20" s="222">
        <v>1.9701807303355579E-2</v>
      </c>
      <c r="V20" s="222">
        <v>1.1215387282561806E-2</v>
      </c>
      <c r="W20" s="222">
        <v>4.6548643332282235E-3</v>
      </c>
      <c r="X20" s="222">
        <v>1.2625475629643052E-2</v>
      </c>
      <c r="Y20" s="222">
        <v>6.5284270631225721E-3</v>
      </c>
      <c r="Z20" s="222">
        <v>1.2704185365334818E-2</v>
      </c>
      <c r="AA20" s="222">
        <v>1.1856966938797144E-2</v>
      </c>
      <c r="AB20" s="222">
        <v>9.8630933052438162E-3</v>
      </c>
      <c r="AC20" s="222">
        <v>1.1981476322091719E-2</v>
      </c>
      <c r="AD20" s="222">
        <v>2.5689869367164855E-2</v>
      </c>
      <c r="AE20" s="222">
        <v>4.6444690698995142E-3</v>
      </c>
      <c r="AF20" s="222">
        <v>3.143668225863754E-3</v>
      </c>
      <c r="AG20" s="222">
        <v>1.4314579622482545E-3</v>
      </c>
      <c r="AH20" s="222">
        <v>1.3985403486967694E-3</v>
      </c>
      <c r="AI20" s="222">
        <v>1.6013760602362455E-3</v>
      </c>
      <c r="AJ20" s="222">
        <v>3.5238935980191899E-4</v>
      </c>
      <c r="AK20" s="222">
        <v>5.4626773947581057E-4</v>
      </c>
      <c r="AL20" s="222">
        <v>4.0257534821350102E-4</v>
      </c>
      <c r="AM20" s="222">
        <v>2.7617717505258959E-3</v>
      </c>
      <c r="AN20" s="222">
        <v>3.3619266896228531E-3</v>
      </c>
      <c r="AO20" s="222">
        <v>4.5273851590106008E-3</v>
      </c>
      <c r="AP20" s="222">
        <v>2.0397756246812852E-3</v>
      </c>
      <c r="AQ20" s="222">
        <v>5.4563327897871763E-4</v>
      </c>
      <c r="AR20" s="222">
        <v>1.8525416279899332E-4</v>
      </c>
      <c r="AS20" s="222">
        <v>1.7690312717999726E-4</v>
      </c>
      <c r="AT20" s="222">
        <v>2.5625912923147887E-4</v>
      </c>
      <c r="AU20" s="222">
        <v>2.7535566773749428E-4</v>
      </c>
      <c r="AV20" s="222">
        <v>1.8531101365124467E-4</v>
      </c>
      <c r="AW20" s="222">
        <v>4.0913277424984244E-3</v>
      </c>
      <c r="AX20" s="222">
        <v>4.1300308864774034E-3</v>
      </c>
      <c r="AY20" s="222">
        <v>3.9158888531273467E-3</v>
      </c>
      <c r="AZ20" s="222">
        <v>3.4118048447628795E-3</v>
      </c>
      <c r="BA20" s="222">
        <v>5.263437811985701E-3</v>
      </c>
      <c r="BB20" s="222">
        <v>3.1552177715461231E-3</v>
      </c>
      <c r="BC20" s="222">
        <v>3.2486222239741522E-3</v>
      </c>
      <c r="BD20" s="222">
        <v>1.0589190508905708E-2</v>
      </c>
      <c r="BE20" s="222">
        <v>4.9480736637357383E-4</v>
      </c>
      <c r="BF20" s="222">
        <v>9.1036253984269307E-4</v>
      </c>
      <c r="BG20" s="222">
        <v>1.1617719257367046E-2</v>
      </c>
      <c r="BH20" s="222">
        <v>2.7273056342265001E-3</v>
      </c>
      <c r="BI20" s="222">
        <v>6.4299205636897025E-4</v>
      </c>
      <c r="BJ20" s="222">
        <v>1.1438904144278174E-2</v>
      </c>
      <c r="BK20" s="222">
        <v>1.1221068413070133E-2</v>
      </c>
      <c r="BL20" s="222">
        <v>1.3729814532288586E-3</v>
      </c>
      <c r="BM20" s="222">
        <v>8.3729343035225949E-4</v>
      </c>
      <c r="BN20" s="222">
        <v>6.7616817042499494E-3</v>
      </c>
      <c r="BO20" s="222">
        <v>3.0634019926452281E-3</v>
      </c>
      <c r="BP20" s="222">
        <v>8.5180974313390154E-3</v>
      </c>
      <c r="BQ20" s="222">
        <v>6.9489167774609787E-3</v>
      </c>
      <c r="BR20" s="222">
        <v>1.4362936108528753E-2</v>
      </c>
      <c r="BS20" s="222">
        <v>1.3688155028700436E-3</v>
      </c>
      <c r="BT20" s="222">
        <v>4.5146259346274895E-3</v>
      </c>
    </row>
    <row r="21" spans="1:72" ht="15" customHeight="1">
      <c r="A21" s="234" t="s">
        <v>57</v>
      </c>
      <c r="B21" s="235" t="s">
        <v>282</v>
      </c>
      <c r="C21" s="222">
        <v>1.8743811028053485E-3</v>
      </c>
      <c r="D21" s="222">
        <v>1.4237339760894818E-3</v>
      </c>
      <c r="E21" s="222">
        <v>8.8357267928701499E-4</v>
      </c>
      <c r="F21" s="222">
        <v>4.7772930111727926E-4</v>
      </c>
      <c r="G21" s="222">
        <v>4.7869783548555247E-4</v>
      </c>
      <c r="H21" s="222">
        <v>4.3366446472694269E-4</v>
      </c>
      <c r="I21" s="222">
        <v>1.4581276915752092E-3</v>
      </c>
      <c r="J21" s="222">
        <v>3.3131161995350951E-3</v>
      </c>
      <c r="K21" s="222">
        <v>1.9142803864455151E-3</v>
      </c>
      <c r="L21" s="222">
        <v>1.9350497488432167E-3</v>
      </c>
      <c r="M21" s="222">
        <v>4.1702998824733669E-4</v>
      </c>
      <c r="N21" s="222">
        <v>7.260273048191303E-4</v>
      </c>
      <c r="O21" s="222">
        <v>1.3493277820203773E-3</v>
      </c>
      <c r="P21" s="222">
        <v>4.6880248442886008E-4</v>
      </c>
      <c r="Q21" s="222">
        <v>6.1565662146589417E-4</v>
      </c>
      <c r="R21" s="222">
        <v>1.9884924736450322E-3</v>
      </c>
      <c r="S21" s="222">
        <v>8.7142509349012016E-4</v>
      </c>
      <c r="T21" s="222">
        <v>1.3975068477835542E-4</v>
      </c>
      <c r="U21" s="222">
        <v>9.6384804859018104E-4</v>
      </c>
      <c r="V21" s="222">
        <v>2.0643602083605809E-3</v>
      </c>
      <c r="W21" s="222">
        <v>9.9854347793444155E-4</v>
      </c>
      <c r="X21" s="222">
        <v>2.32167663224014E-3</v>
      </c>
      <c r="Y21" s="222">
        <v>2.1456506842170301E-3</v>
      </c>
      <c r="Z21" s="222">
        <v>2.1824771831930848E-3</v>
      </c>
      <c r="AA21" s="222">
        <v>2.2442649415985723E-3</v>
      </c>
      <c r="AB21" s="222">
        <v>1.9898941099134346E-3</v>
      </c>
      <c r="AC21" s="222">
        <v>2.0050094336723826E-3</v>
      </c>
      <c r="AD21" s="222">
        <v>3.0870007152806536E-3</v>
      </c>
      <c r="AE21" s="222">
        <v>3.1623660068348554E-3</v>
      </c>
      <c r="AF21" s="222">
        <v>2.7850642464114063E-3</v>
      </c>
      <c r="AG21" s="222">
        <v>5.612234807114082E-4</v>
      </c>
      <c r="AH21" s="222">
        <v>5.64881067358845E-4</v>
      </c>
      <c r="AI21" s="222">
        <v>6.0370686224102876E-4</v>
      </c>
      <c r="AJ21" s="222">
        <v>3.8437785219975058E-4</v>
      </c>
      <c r="AK21" s="222">
        <v>4.3246196041835002E-4</v>
      </c>
      <c r="AL21" s="222">
        <v>3.3169940662661706E-4</v>
      </c>
      <c r="AM21" s="222">
        <v>4.5784784242482092E-4</v>
      </c>
      <c r="AN21" s="222">
        <v>2.6768067809042565E-3</v>
      </c>
      <c r="AO21" s="222">
        <v>4.4169611307420494E-4</v>
      </c>
      <c r="AP21" s="222">
        <v>7.2849129452903034E-4</v>
      </c>
      <c r="AQ21" s="222">
        <v>4.0162187255974463E-4</v>
      </c>
      <c r="AR21" s="222">
        <v>3.6459595870014645E-4</v>
      </c>
      <c r="AS21" s="222">
        <v>3.6604483548565472E-4</v>
      </c>
      <c r="AT21" s="222">
        <v>3.0751095507777467E-4</v>
      </c>
      <c r="AU21" s="222">
        <v>5.0481872418540617E-4</v>
      </c>
      <c r="AV21" s="222">
        <v>3.7062202730248935E-4</v>
      </c>
      <c r="AW21" s="222">
        <v>7.6591206553880463E-4</v>
      </c>
      <c r="AX21" s="222">
        <v>7.9287125900855593E-4</v>
      </c>
      <c r="AY21" s="222">
        <v>6.4370775667846802E-4</v>
      </c>
      <c r="AZ21" s="222">
        <v>3.4118048447628798E-4</v>
      </c>
      <c r="BA21" s="222">
        <v>5.4901275864548179E-3</v>
      </c>
      <c r="BB21" s="222">
        <v>5.4186184846456986E-3</v>
      </c>
      <c r="BC21" s="222">
        <v>1.4380930179768423E-3</v>
      </c>
      <c r="BD21" s="222">
        <v>5.5597508559359084E-2</v>
      </c>
      <c r="BE21" s="222">
        <v>9.6117752778314923E-4</v>
      </c>
      <c r="BF21" s="222">
        <v>3.8065536930450135E-4</v>
      </c>
      <c r="BG21" s="222">
        <v>9.3572852781176399E-3</v>
      </c>
      <c r="BH21" s="222">
        <v>4.6220653380049104E-3</v>
      </c>
      <c r="BI21" s="222">
        <v>2.0629328475171129E-3</v>
      </c>
      <c r="BJ21" s="222">
        <v>1.1223262402367706E-2</v>
      </c>
      <c r="BK21" s="222">
        <v>1.1622028392615363E-3</v>
      </c>
      <c r="BL21" s="222">
        <v>4.1861532420124642E-4</v>
      </c>
      <c r="BM21" s="222">
        <v>3.2299153099642058E-5</v>
      </c>
      <c r="BN21" s="222">
        <v>3.6946338672280317E-3</v>
      </c>
      <c r="BO21" s="222">
        <v>3.3162956039529618E-3</v>
      </c>
      <c r="BP21" s="222">
        <v>2.4580368805081324E-3</v>
      </c>
      <c r="BQ21" s="222">
        <v>2.257744714534933E-2</v>
      </c>
      <c r="BR21" s="222">
        <v>4.688511063953636E-3</v>
      </c>
      <c r="BS21" s="222">
        <v>6.4882185867600622E-4</v>
      </c>
      <c r="BT21" s="222">
        <v>6.8237163019963182E-4</v>
      </c>
    </row>
    <row r="22" spans="1:72" ht="15" customHeight="1">
      <c r="A22" s="234" t="s">
        <v>22</v>
      </c>
      <c r="B22" s="235" t="s">
        <v>39</v>
      </c>
      <c r="C22" s="222">
        <v>0</v>
      </c>
      <c r="D22" s="222">
        <v>0</v>
      </c>
      <c r="E22" s="222">
        <v>0</v>
      </c>
      <c r="F22" s="222">
        <v>0</v>
      </c>
      <c r="G22" s="222">
        <v>0</v>
      </c>
      <c r="H22" s="222">
        <v>0</v>
      </c>
      <c r="I22" s="222">
        <v>0</v>
      </c>
      <c r="J22" s="222">
        <v>0</v>
      </c>
      <c r="K22" s="222">
        <v>0</v>
      </c>
      <c r="L22" s="222">
        <v>0</v>
      </c>
      <c r="M22" s="222">
        <v>0</v>
      </c>
      <c r="N22" s="222">
        <v>0</v>
      </c>
      <c r="O22" s="222">
        <v>0</v>
      </c>
      <c r="P22" s="222">
        <v>0</v>
      </c>
      <c r="Q22" s="222">
        <v>0</v>
      </c>
      <c r="R22" s="222">
        <v>0</v>
      </c>
      <c r="S22" s="222">
        <v>0</v>
      </c>
      <c r="T22" s="222">
        <v>0</v>
      </c>
      <c r="U22" s="222">
        <v>0</v>
      </c>
      <c r="V22" s="222">
        <v>0</v>
      </c>
      <c r="W22" s="222">
        <v>0</v>
      </c>
      <c r="X22" s="222">
        <v>0</v>
      </c>
      <c r="Y22" s="222">
        <v>0</v>
      </c>
      <c r="Z22" s="222">
        <v>0</v>
      </c>
      <c r="AA22" s="222">
        <v>0</v>
      </c>
      <c r="AB22" s="222">
        <v>0</v>
      </c>
      <c r="AC22" s="222">
        <v>0</v>
      </c>
      <c r="AD22" s="222">
        <v>0</v>
      </c>
      <c r="AE22" s="222">
        <v>0</v>
      </c>
      <c r="AF22" s="222">
        <v>0</v>
      </c>
      <c r="AG22" s="222">
        <v>0</v>
      </c>
      <c r="AH22" s="222">
        <v>0</v>
      </c>
      <c r="AI22" s="222">
        <v>0</v>
      </c>
      <c r="AJ22" s="222">
        <v>0</v>
      </c>
      <c r="AK22" s="222">
        <v>0</v>
      </c>
      <c r="AL22" s="222">
        <v>0</v>
      </c>
      <c r="AM22" s="222">
        <v>0</v>
      </c>
      <c r="AN22" s="222">
        <v>0</v>
      </c>
      <c r="AO22" s="222">
        <v>0</v>
      </c>
      <c r="AP22" s="222">
        <v>0</v>
      </c>
      <c r="AQ22" s="222">
        <v>0</v>
      </c>
      <c r="AR22" s="222">
        <v>0</v>
      </c>
      <c r="AS22" s="222">
        <v>0</v>
      </c>
      <c r="AT22" s="222">
        <v>0</v>
      </c>
      <c r="AU22" s="222">
        <v>0</v>
      </c>
      <c r="AV22" s="222">
        <v>0</v>
      </c>
      <c r="AW22" s="222">
        <v>0</v>
      </c>
      <c r="AX22" s="222">
        <v>0</v>
      </c>
      <c r="AY22" s="222">
        <v>0</v>
      </c>
      <c r="AZ22" s="222">
        <v>0</v>
      </c>
      <c r="BA22" s="222">
        <v>0</v>
      </c>
      <c r="BB22" s="222">
        <v>0</v>
      </c>
      <c r="BC22" s="222">
        <v>0</v>
      </c>
      <c r="BD22" s="222">
        <v>0</v>
      </c>
      <c r="BE22" s="222">
        <v>0</v>
      </c>
      <c r="BF22" s="222">
        <v>0</v>
      </c>
      <c r="BG22" s="222">
        <v>0</v>
      </c>
      <c r="BH22" s="222">
        <v>0</v>
      </c>
      <c r="BI22" s="222">
        <v>0</v>
      </c>
      <c r="BJ22" s="222">
        <v>0</v>
      </c>
      <c r="BK22" s="222">
        <v>0</v>
      </c>
      <c r="BL22" s="222">
        <v>0</v>
      </c>
      <c r="BM22" s="222">
        <v>0</v>
      </c>
      <c r="BN22" s="222">
        <v>0</v>
      </c>
      <c r="BO22" s="222">
        <v>0</v>
      </c>
      <c r="BP22" s="222">
        <v>0</v>
      </c>
      <c r="BQ22" s="222">
        <v>0</v>
      </c>
      <c r="BR22" s="222">
        <v>0</v>
      </c>
      <c r="BS22" s="222">
        <v>0</v>
      </c>
      <c r="BT22" s="222">
        <v>0</v>
      </c>
    </row>
    <row r="23" spans="1:72" ht="15" customHeight="1">
      <c r="A23" s="236" t="s">
        <v>71</v>
      </c>
      <c r="B23" s="237" t="s">
        <v>27</v>
      </c>
      <c r="C23" s="222">
        <v>2.9355005377173261E-3</v>
      </c>
      <c r="D23" s="222">
        <v>1.8707096475405649E-3</v>
      </c>
      <c r="E23" s="222">
        <v>2.4087556446769228E-3</v>
      </c>
      <c r="F23" s="222">
        <v>2.560433841107343E-3</v>
      </c>
      <c r="G23" s="222">
        <v>2.5732640996684584E-3</v>
      </c>
      <c r="H23" s="222">
        <v>1.9767031415460642E-3</v>
      </c>
      <c r="I23" s="222">
        <v>2.1940238720237698E-3</v>
      </c>
      <c r="J23" s="222">
        <v>1.9638229085953991E-3</v>
      </c>
      <c r="K23" s="222">
        <v>2.1074979569511254E-3</v>
      </c>
      <c r="L23" s="222">
        <v>2.1075450111398808E-3</v>
      </c>
      <c r="M23" s="222">
        <v>2.1041058497933804E-3</v>
      </c>
      <c r="N23" s="222">
        <v>2.3320997352719464E-3</v>
      </c>
      <c r="O23" s="222">
        <v>1.9078108821315302E-3</v>
      </c>
      <c r="P23" s="222">
        <v>2.507196062059131E-3</v>
      </c>
      <c r="Q23" s="222">
        <v>2.241621544824538E-3</v>
      </c>
      <c r="R23" s="222">
        <v>1.3081627735655695E-3</v>
      </c>
      <c r="S23" s="222">
        <v>7.1887345841870824E-4</v>
      </c>
      <c r="T23" s="222">
        <v>6.8011999925466303E-4</v>
      </c>
      <c r="U23" s="222">
        <v>7.2376868117577698E-4</v>
      </c>
      <c r="V23" s="222">
        <v>1.3481854671170269E-3</v>
      </c>
      <c r="W23" s="222">
        <v>1.4339985284622431E-3</v>
      </c>
      <c r="X23" s="222">
        <v>1.3335749229932959E-3</v>
      </c>
      <c r="Y23" s="222">
        <v>1.487672538720409E-3</v>
      </c>
      <c r="Z23" s="222">
        <v>1.2906683248311494E-3</v>
      </c>
      <c r="AA23" s="222">
        <v>1.4841239416063792E-3</v>
      </c>
      <c r="AB23" s="222">
        <v>1.2332888494650056E-3</v>
      </c>
      <c r="AC23" s="222">
        <v>1.3537246912620213E-3</v>
      </c>
      <c r="AD23" s="222">
        <v>1.6263223280502956E-3</v>
      </c>
      <c r="AE23" s="222">
        <v>3.3107977208292603E-3</v>
      </c>
      <c r="AF23" s="222">
        <v>3.2522558415029436E-3</v>
      </c>
      <c r="AG23" s="222">
        <v>4.7700614996128068E-3</v>
      </c>
      <c r="AH23" s="222">
        <v>4.7630799096190293E-3</v>
      </c>
      <c r="AI23" s="222">
        <v>4.9662228350525221E-3</v>
      </c>
      <c r="AJ23" s="222">
        <v>5.2693302074040974E-3</v>
      </c>
      <c r="AK23" s="222">
        <v>1.67294495214467E-3</v>
      </c>
      <c r="AL23" s="222">
        <v>1.7860737279894764E-3</v>
      </c>
      <c r="AM23" s="222">
        <v>5.7721344258047872E-3</v>
      </c>
      <c r="AN23" s="222">
        <v>3.2294871533649831E-3</v>
      </c>
      <c r="AO23" s="222">
        <v>3.4231448763250884E-3</v>
      </c>
      <c r="AP23" s="222">
        <v>3.7153056020980549E-3</v>
      </c>
      <c r="AQ23" s="222">
        <v>3.9088810313721249E-3</v>
      </c>
      <c r="AR23" s="222">
        <v>3.7031124670139199E-3</v>
      </c>
      <c r="AS23" s="222">
        <v>3.1798058961033469E-3</v>
      </c>
      <c r="AT23" s="222">
        <v>9.8403505624887894E-3</v>
      </c>
      <c r="AU23" s="222">
        <v>2.9830197338228544E-3</v>
      </c>
      <c r="AV23" s="222">
        <v>4.1386126382111314E-3</v>
      </c>
      <c r="AW23" s="222">
        <v>5.9333947355664357E-3</v>
      </c>
      <c r="AX23" s="222">
        <v>5.8104445996000143E-3</v>
      </c>
      <c r="AY23" s="222">
        <v>6.4907198798412188E-3</v>
      </c>
      <c r="AZ23" s="222">
        <v>5.1900788850635319E-3</v>
      </c>
      <c r="BA23" s="222">
        <v>2.1670951502833374E-3</v>
      </c>
      <c r="BB23" s="222">
        <v>2.3072170350778424E-3</v>
      </c>
      <c r="BC23" s="222">
        <v>2.3820964215542687E-3</v>
      </c>
      <c r="BD23" s="222">
        <v>3.8950051952328772E-3</v>
      </c>
      <c r="BE23" s="222">
        <v>2.2408517511630817E-3</v>
      </c>
      <c r="BF23" s="222">
        <v>1.4400697103808847E-3</v>
      </c>
      <c r="BG23" s="222">
        <v>1.6611481353784141E-3</v>
      </c>
      <c r="BH23" s="222">
        <v>1.7412317435908317E-3</v>
      </c>
      <c r="BI23" s="222">
        <v>2.6054573950784316E-3</v>
      </c>
      <c r="BJ23" s="222">
        <v>1.1474514707162471E-3</v>
      </c>
      <c r="BK23" s="222">
        <v>1.0366849326212903E-2</v>
      </c>
      <c r="BL23" s="222">
        <v>1.832882233716008E-3</v>
      </c>
      <c r="BM23" s="222">
        <v>1.291137940572871E-3</v>
      </c>
      <c r="BN23" s="222">
        <v>3.3933840326912648E-3</v>
      </c>
      <c r="BO23" s="222">
        <v>3.139661148632354E-3</v>
      </c>
      <c r="BP23" s="222">
        <v>2.7645656106288735E-3</v>
      </c>
      <c r="BQ23" s="222">
        <v>2.4899900861505828E-3</v>
      </c>
      <c r="BR23" s="222">
        <v>5.3539589202508077E-3</v>
      </c>
      <c r="BS23" s="222">
        <v>2.7608032149785159E-3</v>
      </c>
      <c r="BT23" s="222">
        <v>3.4296623096135917E-3</v>
      </c>
    </row>
    <row r="24" spans="1:72" ht="15" customHeight="1">
      <c r="A24" s="238" t="s">
        <v>74</v>
      </c>
      <c r="B24" s="239" t="s">
        <v>30</v>
      </c>
      <c r="C24" s="222">
        <v>8.1066605152131752E-4</v>
      </c>
      <c r="D24" s="222">
        <v>8.5620254355438274E-4</v>
      </c>
      <c r="E24" s="222">
        <v>7.7387289188596557E-4</v>
      </c>
      <c r="F24" s="222">
        <v>8.3865622827239959E-4</v>
      </c>
      <c r="G24" s="222">
        <v>8.4744701322587036E-4</v>
      </c>
      <c r="H24" s="222">
        <v>4.3870707478190711E-4</v>
      </c>
      <c r="I24" s="222">
        <v>6.8215871682306573E-4</v>
      </c>
      <c r="J24" s="222">
        <v>7.7484169182675611E-4</v>
      </c>
      <c r="K24" s="222">
        <v>7.9232171529481765E-4</v>
      </c>
      <c r="L24" s="222">
        <v>7.9673878774221322E-4</v>
      </c>
      <c r="M24" s="222">
        <v>4.7389771391742808E-4</v>
      </c>
      <c r="N24" s="222">
        <v>5.1881776238305261E-4</v>
      </c>
      <c r="O24" s="222">
        <v>8.7509274080677026E-4</v>
      </c>
      <c r="P24" s="222">
        <v>3.7178953011523234E-4</v>
      </c>
      <c r="Q24" s="222">
        <v>3.6307954599270681E-4</v>
      </c>
      <c r="R24" s="222">
        <v>9.4228122163770071E-4</v>
      </c>
      <c r="S24" s="222">
        <v>8.16046760210772E-4</v>
      </c>
      <c r="T24" s="222">
        <v>7.0807013621033412E-4</v>
      </c>
      <c r="U24" s="222">
        <v>8.2968604915271992E-4</v>
      </c>
      <c r="V24" s="222">
        <v>9.5085467280245524E-4</v>
      </c>
      <c r="W24" s="222">
        <v>8.6340225535684796E-4</v>
      </c>
      <c r="X24" s="222">
        <v>1.0847375732318657E-3</v>
      </c>
      <c r="Y24" s="222">
        <v>1.0575795070299349E-3</v>
      </c>
      <c r="Z24" s="222">
        <v>9.8589878378544217E-4</v>
      </c>
      <c r="AA24" s="222">
        <v>9.3682242161200022E-4</v>
      </c>
      <c r="AB24" s="222">
        <v>9.5435717510276169E-4</v>
      </c>
      <c r="AC24" s="222">
        <v>9.3538496610280923E-4</v>
      </c>
      <c r="AD24" s="222">
        <v>8.2069043406241763E-4</v>
      </c>
      <c r="AE24" s="222">
        <v>4.4556083120874204E-4</v>
      </c>
      <c r="AF24" s="222">
        <v>5.047243179884277E-4</v>
      </c>
      <c r="AG24" s="222">
        <v>6.4033570630566696E-4</v>
      </c>
      <c r="AH24" s="222">
        <v>6.3946530320725962E-4</v>
      </c>
      <c r="AI24" s="222">
        <v>6.8432874412593014E-4</v>
      </c>
      <c r="AJ24" s="222">
        <v>6.3822201767931746E-4</v>
      </c>
      <c r="AK24" s="222">
        <v>6.0317062900454082E-4</v>
      </c>
      <c r="AL24" s="222">
        <v>5.613374573681211E-4</v>
      </c>
      <c r="AM24" s="222">
        <v>7.5206621539197392E-4</v>
      </c>
      <c r="AN24" s="222">
        <v>7.3605819189470037E-4</v>
      </c>
      <c r="AO24" s="222">
        <v>4.4169611307420494E-4</v>
      </c>
      <c r="AP24" s="222">
        <v>1.4569825890580607E-4</v>
      </c>
      <c r="AQ24" s="222">
        <v>4.5081831574635031E-4</v>
      </c>
      <c r="AR24" s="222">
        <v>4.2864660009341542E-4</v>
      </c>
      <c r="AS24" s="222">
        <v>4.205621514090501E-4</v>
      </c>
      <c r="AT24" s="222">
        <v>4.3564051969351408E-4</v>
      </c>
      <c r="AU24" s="222">
        <v>5.9660394676457095E-4</v>
      </c>
      <c r="AV24" s="222">
        <v>6.1770337883748226E-4</v>
      </c>
      <c r="AW24" s="222">
        <v>6.6896117116680396E-4</v>
      </c>
      <c r="AX24" s="222">
        <v>6.7453226512668193E-4</v>
      </c>
      <c r="AY24" s="222">
        <v>6.4370775667846802E-4</v>
      </c>
      <c r="AZ24" s="222">
        <v>6.9269977151246347E-4</v>
      </c>
      <c r="BA24" s="222">
        <v>4.5223050591051316E-4</v>
      </c>
      <c r="BB24" s="222">
        <v>7.1168329031367171E-4</v>
      </c>
      <c r="BC24" s="222">
        <v>3.1059003271049953E-4</v>
      </c>
      <c r="BD24" s="222">
        <v>2.384697058305843E-4</v>
      </c>
      <c r="BE24" s="222">
        <v>3.2418413658958289E-4</v>
      </c>
      <c r="BF24" s="222">
        <v>2.4123460753514184E-3</v>
      </c>
      <c r="BG24" s="222">
        <v>3.3790435673070225E-4</v>
      </c>
      <c r="BH24" s="222">
        <v>3.145450891647954E-4</v>
      </c>
      <c r="BI24" s="222">
        <v>3.8177653346907611E-4</v>
      </c>
      <c r="BJ24" s="222">
        <v>1.9585809586363529E-4</v>
      </c>
      <c r="BK24" s="222">
        <v>4.2420403633046074E-4</v>
      </c>
      <c r="BL24" s="222">
        <v>2.6211464107096392E-4</v>
      </c>
      <c r="BM24" s="222">
        <v>1.0517929342703952E-4</v>
      </c>
      <c r="BN24" s="222">
        <v>3.6209760409238611E-4</v>
      </c>
      <c r="BO24" s="222">
        <v>3.5652784893126376E-4</v>
      </c>
      <c r="BP24" s="222">
        <v>5.106046911754153E-4</v>
      </c>
      <c r="BQ24" s="222">
        <v>3.4275789457504936E-4</v>
      </c>
      <c r="BR24" s="222">
        <v>2.7479746932016944E-4</v>
      </c>
      <c r="BS24" s="222">
        <v>2.3503240798977774E-4</v>
      </c>
      <c r="BT24" s="222">
        <v>3.1248115120962905E-4</v>
      </c>
    </row>
    <row r="25" spans="1:72" ht="15" customHeight="1">
      <c r="A25" s="234" t="s">
        <v>242</v>
      </c>
      <c r="B25" s="235" t="s">
        <v>388</v>
      </c>
      <c r="C25" s="222">
        <v>2.8320534270347697E-3</v>
      </c>
      <c r="D25" s="222">
        <v>3.1461122829915087E-3</v>
      </c>
      <c r="E25" s="222">
        <v>4.8062616587802734E-3</v>
      </c>
      <c r="F25" s="222">
        <v>3.6374666877351976E-3</v>
      </c>
      <c r="G25" s="222">
        <v>3.6283057055927401E-3</v>
      </c>
      <c r="H25" s="222">
        <v>4.0542584841914177E-3</v>
      </c>
      <c r="I25" s="222">
        <v>6.4609320194984081E-3</v>
      </c>
      <c r="J25" s="222">
        <v>6.2388115531568115E-3</v>
      </c>
      <c r="K25" s="222">
        <v>6.8357523568004933E-3</v>
      </c>
      <c r="L25" s="222">
        <v>6.8340729681254523E-3</v>
      </c>
      <c r="M25" s="222">
        <v>6.956818440307844E-3</v>
      </c>
      <c r="N25" s="222">
        <v>5.9491368055354325E-3</v>
      </c>
      <c r="O25" s="222">
        <v>5.6174431529428387E-3</v>
      </c>
      <c r="P25" s="222">
        <v>6.0860207697445191E-3</v>
      </c>
      <c r="Q25" s="222">
        <v>4.2622381486100364E-3</v>
      </c>
      <c r="R25" s="222">
        <v>1.4103650668574443E-3</v>
      </c>
      <c r="S25" s="222">
        <v>1.3834134577708863E-3</v>
      </c>
      <c r="T25" s="222">
        <v>1.2298060260495277E-3</v>
      </c>
      <c r="U25" s="222">
        <v>1.4028166958724002E-3</v>
      </c>
      <c r="V25" s="222">
        <v>1.4121955361421643E-3</v>
      </c>
      <c r="W25" s="222">
        <v>1.3063651515834046E-3</v>
      </c>
      <c r="X25" s="222">
        <v>1.4447061665760705E-3</v>
      </c>
      <c r="Y25" s="222">
        <v>1.7412348484483753E-3</v>
      </c>
      <c r="Z25" s="222">
        <v>1.4583938440643576E-3</v>
      </c>
      <c r="AA25" s="222">
        <v>1.3649667037697651E-3</v>
      </c>
      <c r="AB25" s="222">
        <v>1.4137158154011863E-3</v>
      </c>
      <c r="AC25" s="222">
        <v>1.3805039268487414E-3</v>
      </c>
      <c r="AD25" s="222">
        <v>1.9124345894665513E-3</v>
      </c>
      <c r="AE25" s="222">
        <v>2.621422743661928E-3</v>
      </c>
      <c r="AF25" s="222">
        <v>1.9208278992231256E-3</v>
      </c>
      <c r="AG25" s="222">
        <v>2.0538750875432562E-3</v>
      </c>
      <c r="AH25" s="222">
        <v>2.0417864196198474E-3</v>
      </c>
      <c r="AI25" s="222">
        <v>2.1278646028883054E-3</v>
      </c>
      <c r="AJ25" s="222">
        <v>1.9812227549624727E-3</v>
      </c>
      <c r="AK25" s="222">
        <v>1.7981313091078766E-3</v>
      </c>
      <c r="AL25" s="222">
        <v>1.9221555358362936E-3</v>
      </c>
      <c r="AM25" s="222">
        <v>2.3684316797141941E-3</v>
      </c>
      <c r="AN25" s="222">
        <v>1.9738584730740233E-3</v>
      </c>
      <c r="AO25" s="222">
        <v>1.7667844522968198E-3</v>
      </c>
      <c r="AP25" s="222">
        <v>1.4569825890580607E-3</v>
      </c>
      <c r="AQ25" s="222">
        <v>1.6798349146262815E-3</v>
      </c>
      <c r="AR25" s="222">
        <v>1.603236823797671E-3</v>
      </c>
      <c r="AS25" s="222">
        <v>1.5442864184014855E-3</v>
      </c>
      <c r="AT25" s="222">
        <v>2.0244471209286833E-3</v>
      </c>
      <c r="AU25" s="222">
        <v>1.8357044515832951E-3</v>
      </c>
      <c r="AV25" s="222">
        <v>2.532583853233677E-3</v>
      </c>
      <c r="AW25" s="222">
        <v>2.4334674487372144E-3</v>
      </c>
      <c r="AX25" s="222">
        <v>2.3194442800847305E-3</v>
      </c>
      <c r="AY25" s="222">
        <v>2.9503272181096449E-3</v>
      </c>
      <c r="AZ25" s="222">
        <v>2.7811378886097413E-3</v>
      </c>
      <c r="BA25" s="222">
        <v>1.8696571551073485E-3</v>
      </c>
      <c r="BB25" s="222">
        <v>6.6786696833540462E-4</v>
      </c>
      <c r="BC25" s="222">
        <v>6.1778192501935243E-4</v>
      </c>
      <c r="BD25" s="222">
        <v>6.018521147152842E-4</v>
      </c>
      <c r="BE25" s="222">
        <v>6.1993106821516724E-4</v>
      </c>
      <c r="BF25" s="222">
        <v>8.8284528423031945E-4</v>
      </c>
      <c r="BG25" s="222">
        <v>1.7909790714250708E-3</v>
      </c>
      <c r="BH25" s="222">
        <v>9.7983291664430314E-4</v>
      </c>
      <c r="BI25" s="222">
        <v>9.2430108103039473E-4</v>
      </c>
      <c r="BJ25" s="222">
        <v>7.596920081983429E-4</v>
      </c>
      <c r="BK25" s="222">
        <v>4.1258200793784541E-4</v>
      </c>
      <c r="BL25" s="222">
        <v>6.164014636174317E-3</v>
      </c>
      <c r="BM25" s="222">
        <v>1.5271702132241014E-3</v>
      </c>
      <c r="BN25" s="222">
        <v>3.6097672412688788E-3</v>
      </c>
      <c r="BO25" s="222">
        <v>3.495537209905608E-3</v>
      </c>
      <c r="BP25" s="222">
        <v>2.5617340151903858E-3</v>
      </c>
      <c r="BQ25" s="222">
        <v>5.0476095326657498E-3</v>
      </c>
      <c r="BR25" s="222">
        <v>7.2506972367666301E-3</v>
      </c>
      <c r="BS25" s="222">
        <v>2.8088027912581185E-3</v>
      </c>
      <c r="BT25" s="222">
        <v>2.5547150862266304E-3</v>
      </c>
    </row>
    <row r="26" spans="1:72" ht="15" customHeight="1">
      <c r="A26" s="234" t="s">
        <v>243</v>
      </c>
      <c r="B26" s="235" t="s">
        <v>268</v>
      </c>
      <c r="C26" s="222">
        <v>8.604232308231615E-4</v>
      </c>
      <c r="D26" s="222">
        <v>7.4458044840895635E-4</v>
      </c>
      <c r="E26" s="222">
        <v>8.2014255887783349E-4</v>
      </c>
      <c r="F26" s="222">
        <v>9.3539505610363985E-4</v>
      </c>
      <c r="G26" s="222">
        <v>9.3389857879167979E-4</v>
      </c>
      <c r="H26" s="222">
        <v>1.0034794009379255E-3</v>
      </c>
      <c r="I26" s="222">
        <v>6.5697887672426243E-4</v>
      </c>
      <c r="J26" s="222">
        <v>5.4773292008443105E-4</v>
      </c>
      <c r="K26" s="222">
        <v>5.9365774347294189E-4</v>
      </c>
      <c r="L26" s="222">
        <v>5.8401216091599187E-4</v>
      </c>
      <c r="M26" s="222">
        <v>1.2890017818554043E-3</v>
      </c>
      <c r="N26" s="222">
        <v>7.6413480687633991E-4</v>
      </c>
      <c r="O26" s="222">
        <v>4.8374691883107179E-4</v>
      </c>
      <c r="P26" s="222">
        <v>8.7984581108717873E-4</v>
      </c>
      <c r="Q26" s="222">
        <v>3.7886561320978106E-4</v>
      </c>
      <c r="R26" s="222">
        <v>6.6557748349246903E-4</v>
      </c>
      <c r="S26" s="222">
        <v>1.4377469168374165E-3</v>
      </c>
      <c r="T26" s="222">
        <v>1.6211079434289228E-3</v>
      </c>
      <c r="U26" s="222">
        <v>1.4145852923142827E-3</v>
      </c>
      <c r="V26" s="222">
        <v>6.131341423250402E-4</v>
      </c>
      <c r="W26" s="222">
        <v>5.6308842740663992E-4</v>
      </c>
      <c r="X26" s="222">
        <v>6.0397414990638403E-4</v>
      </c>
      <c r="Y26" s="222">
        <v>7.8475930036060412E-4</v>
      </c>
      <c r="Z26" s="222">
        <v>6.3408428002798153E-4</v>
      </c>
      <c r="AA26" s="222">
        <v>5.9784062431818437E-4</v>
      </c>
      <c r="AB26" s="222">
        <v>6.1305568535517131E-4</v>
      </c>
      <c r="AC26" s="222">
        <v>5.9652463887085007E-4</v>
      </c>
      <c r="AD26" s="222">
        <v>8.2069043406241763E-4</v>
      </c>
      <c r="AE26" s="222">
        <v>8.2917179133211037E-4</v>
      </c>
      <c r="AF26" s="222">
        <v>6.8678829236326383E-4</v>
      </c>
      <c r="AG26" s="222">
        <v>5.1101764523812866E-4</v>
      </c>
      <c r="AH26" s="222">
        <v>5.071384331536208E-4</v>
      </c>
      <c r="AI26" s="222">
        <v>5.3265749931343768E-4</v>
      </c>
      <c r="AJ26" s="222">
        <v>4.9066219790867491E-4</v>
      </c>
      <c r="AK26" s="222">
        <v>4.4384253832409609E-4</v>
      </c>
      <c r="AL26" s="222">
        <v>4.7061625213690964E-4</v>
      </c>
      <c r="AM26" s="222">
        <v>5.9787690763378671E-4</v>
      </c>
      <c r="AN26" s="222">
        <v>5.068359176022331E-4</v>
      </c>
      <c r="AO26" s="222">
        <v>4.4169611307420494E-4</v>
      </c>
      <c r="AP26" s="222">
        <v>3.6424564726451517E-4</v>
      </c>
      <c r="AQ26" s="222">
        <v>3.9983291098932258E-4</v>
      </c>
      <c r="AR26" s="222">
        <v>3.8233305939366707E-4</v>
      </c>
      <c r="AS26" s="222">
        <v>3.6715743376980562E-4</v>
      </c>
      <c r="AT26" s="222">
        <v>4.9970530200138378E-4</v>
      </c>
      <c r="AU26" s="222">
        <v>5.0481872418540617E-4</v>
      </c>
      <c r="AV26" s="222">
        <v>4.9416270306998583E-4</v>
      </c>
      <c r="AW26" s="222">
        <v>5.7201027679480341E-4</v>
      </c>
      <c r="AX26" s="222">
        <v>5.5619327124480783E-4</v>
      </c>
      <c r="AY26" s="222">
        <v>6.4370775667846802E-4</v>
      </c>
      <c r="AZ26" s="222">
        <v>7.44393784311901E-4</v>
      </c>
      <c r="BA26" s="222">
        <v>9.7635827555561975E-4</v>
      </c>
      <c r="BB26" s="222">
        <v>3.4610468471722098E-4</v>
      </c>
      <c r="BC26" s="222">
        <v>4.4107862413372904E-4</v>
      </c>
      <c r="BD26" s="222">
        <v>2.6118110638587806E-4</v>
      </c>
      <c r="BE26" s="222">
        <v>3.2987157758238256E-4</v>
      </c>
      <c r="BF26" s="222">
        <v>6.6500034396569513E-5</v>
      </c>
      <c r="BG26" s="222">
        <v>1.0893761322590325E-3</v>
      </c>
      <c r="BH26" s="222">
        <v>5.7666599680212497E-4</v>
      </c>
      <c r="BI26" s="222">
        <v>4.7554620835621762E-4</v>
      </c>
      <c r="BJ26" s="222">
        <v>6.7066560098759961E-4</v>
      </c>
      <c r="BK26" s="222">
        <v>2.0338549687076886E-4</v>
      </c>
      <c r="BL26" s="222">
        <v>2.8726996559865353E-3</v>
      </c>
      <c r="BM26" s="222">
        <v>8.6959258345190162E-5</v>
      </c>
      <c r="BN26" s="222">
        <v>1.0300353130564368E-3</v>
      </c>
      <c r="BO26" s="222">
        <v>1.1966821401056679E-3</v>
      </c>
      <c r="BP26" s="222">
        <v>4.5585260406318557E-4</v>
      </c>
      <c r="BQ26" s="222">
        <v>6.4247892346354547E-4</v>
      </c>
      <c r="BR26" s="222">
        <v>2.7303141874613236E-3</v>
      </c>
      <c r="BS26" s="222">
        <v>8.4578563720265093E-4</v>
      </c>
      <c r="BT26" s="222">
        <v>6.9763233758428811E-4</v>
      </c>
    </row>
    <row r="27" spans="1:72" ht="15" customHeight="1">
      <c r="A27" s="234" t="s">
        <v>244</v>
      </c>
      <c r="B27" s="235" t="s">
        <v>269</v>
      </c>
      <c r="C27" s="222">
        <v>2.5830630274174485E-3</v>
      </c>
      <c r="D27" s="222">
        <v>8.5633248778621681E-4</v>
      </c>
      <c r="E27" s="222">
        <v>9.1585975460551608E-4</v>
      </c>
      <c r="F27" s="222">
        <v>8.4256048589787566E-4</v>
      </c>
      <c r="G27" s="222">
        <v>8.3503345509334387E-4</v>
      </c>
      <c r="H27" s="222">
        <v>1.1850133629166457E-3</v>
      </c>
      <c r="I27" s="222">
        <v>1.0196299883911725E-3</v>
      </c>
      <c r="J27" s="222">
        <v>8.1491971036951928E-4</v>
      </c>
      <c r="K27" s="222">
        <v>9.4897059124835923E-4</v>
      </c>
      <c r="L27" s="222">
        <v>9.4293904054243449E-4</v>
      </c>
      <c r="M27" s="222">
        <v>1.3837813246388899E-3</v>
      </c>
      <c r="N27" s="222">
        <v>1.151561077791305E-3</v>
      </c>
      <c r="O27" s="222">
        <v>5.0956487236419076E-4</v>
      </c>
      <c r="P27" s="222">
        <v>1.4165012866833738E-3</v>
      </c>
      <c r="Q27" s="222">
        <v>3.1572134434148418E-4</v>
      </c>
      <c r="R27" s="222">
        <v>7.9409454150708913E-4</v>
      </c>
      <c r="S27" s="222">
        <v>7.3872606846224812E-4</v>
      </c>
      <c r="T27" s="222">
        <v>7.2670356084744811E-4</v>
      </c>
      <c r="U27" s="222">
        <v>7.4024471619441251E-4</v>
      </c>
      <c r="V27" s="222">
        <v>7.9785499562041973E-4</v>
      </c>
      <c r="W27" s="222">
        <v>6.8321395858672313E-4</v>
      </c>
      <c r="X27" s="222">
        <v>5.5324032131424776E-4</v>
      </c>
      <c r="Y27" s="222">
        <v>1.5486558790347301E-3</v>
      </c>
      <c r="Z27" s="222">
        <v>6.9135640854663788E-4</v>
      </c>
      <c r="AA27" s="222">
        <v>7.0631479945220538E-4</v>
      </c>
      <c r="AB27" s="222">
        <v>8.19717573635982E-4</v>
      </c>
      <c r="AC27" s="222">
        <v>7.645815083541774E-4</v>
      </c>
      <c r="AD27" s="222">
        <v>1.0164514550314347E-3</v>
      </c>
      <c r="AE27" s="222">
        <v>5.7803790721025206E-3</v>
      </c>
      <c r="AF27" s="222">
        <v>5.2076653019435667E-3</v>
      </c>
      <c r="AG27" s="222">
        <v>5.1575085531641767E-3</v>
      </c>
      <c r="AH27" s="222">
        <v>4.9558990631257604E-3</v>
      </c>
      <c r="AI27" s="222">
        <v>5.9962258748590975E-3</v>
      </c>
      <c r="AJ27" s="222">
        <v>4.3308291159257807E-3</v>
      </c>
      <c r="AK27" s="222">
        <v>4.3132390262777542E-3</v>
      </c>
      <c r="AL27" s="222">
        <v>2.3389060723671713E-3</v>
      </c>
      <c r="AM27" s="222">
        <v>5.9903070517483446E-3</v>
      </c>
      <c r="AN27" s="222">
        <v>1.7680678090425641E-2</v>
      </c>
      <c r="AO27" s="222">
        <v>1.9986749116607774E-2</v>
      </c>
      <c r="AP27" s="222">
        <v>3.2782108253806368E-3</v>
      </c>
      <c r="AQ27" s="222">
        <v>5.8141251038715811E-4</v>
      </c>
      <c r="AR27" s="222">
        <v>1.6160469520763246E-4</v>
      </c>
      <c r="AS27" s="222">
        <v>0</v>
      </c>
      <c r="AT27" s="222">
        <v>7.3033851830971478E-4</v>
      </c>
      <c r="AU27" s="222">
        <v>2.6158788435061953E-3</v>
      </c>
      <c r="AV27" s="222">
        <v>3.0885168941874111E-3</v>
      </c>
      <c r="AW27" s="222">
        <v>4.7118134664792281E-3</v>
      </c>
      <c r="AX27" s="222">
        <v>4.7690614534395227E-3</v>
      </c>
      <c r="AY27" s="222">
        <v>4.4523119836927371E-3</v>
      </c>
      <c r="AZ27" s="222">
        <v>1.7286477880131924E-2</v>
      </c>
      <c r="BA27" s="222">
        <v>4.8044771969128165E-3</v>
      </c>
      <c r="BB27" s="222">
        <v>6.7291248419956871E-3</v>
      </c>
      <c r="BC27" s="222">
        <v>9.3625564346167204E-3</v>
      </c>
      <c r="BD27" s="222">
        <v>3.7473810916234675E-4</v>
      </c>
      <c r="BE27" s="222">
        <v>5.0049480736637361E-4</v>
      </c>
      <c r="BF27" s="222">
        <v>2.9214153041803299E-3</v>
      </c>
      <c r="BG27" s="222">
        <v>5.3316664531477985E-3</v>
      </c>
      <c r="BH27" s="222">
        <v>1.9696513916747905E-3</v>
      </c>
      <c r="BI27" s="222">
        <v>2.3777310417810878E-3</v>
      </c>
      <c r="BJ27" s="222">
        <v>6.9480164916473448E-3</v>
      </c>
      <c r="BK27" s="222">
        <v>4.6313783144572226E-3</v>
      </c>
      <c r="BL27" s="222">
        <v>1.5573258161798663E-3</v>
      </c>
      <c r="BM27" s="222">
        <v>7.4876062352272786E-3</v>
      </c>
      <c r="BN27" s="222">
        <v>6.5883189362528878E-3</v>
      </c>
      <c r="BO27" s="222">
        <v>9.4528764041135627E-3</v>
      </c>
      <c r="BP27" s="222">
        <v>5.3312770882840074E-3</v>
      </c>
      <c r="BQ27" s="222">
        <v>6.4878075022479081E-3</v>
      </c>
      <c r="BR27" s="222">
        <v>6.6580106641197859E-3</v>
      </c>
      <c r="BS27" s="222">
        <v>5.9089133557993423E-3</v>
      </c>
      <c r="BT27" s="222">
        <v>6.2296387645221982E-3</v>
      </c>
    </row>
    <row r="28" spans="1:72" ht="15" customHeight="1">
      <c r="A28" s="236" t="s">
        <v>245</v>
      </c>
      <c r="B28" s="237" t="s">
        <v>41</v>
      </c>
      <c r="C28" s="222">
        <v>4.8541691482332283E-2</v>
      </c>
      <c r="D28" s="222">
        <v>5.3389894159123728E-2</v>
      </c>
      <c r="E28" s="222">
        <v>6.0377784204120419E-2</v>
      </c>
      <c r="F28" s="222">
        <v>6.4338478313421432E-2</v>
      </c>
      <c r="G28" s="222">
        <v>6.4140744035423858E-2</v>
      </c>
      <c r="H28" s="222">
        <v>7.3334678029347997E-2</v>
      </c>
      <c r="I28" s="222">
        <v>5.4770604747597436E-2</v>
      </c>
      <c r="J28" s="222">
        <v>4.7652764047345496E-2</v>
      </c>
      <c r="K28" s="222">
        <v>5.039217979763766E-2</v>
      </c>
      <c r="L28" s="222">
        <v>4.9994701555586468E-2</v>
      </c>
      <c r="M28" s="222">
        <v>7.9046138681427E-2</v>
      </c>
      <c r="N28" s="222">
        <v>6.2140633354623255E-2</v>
      </c>
      <c r="O28" s="222">
        <v>4.1806060968417852E-2</v>
      </c>
      <c r="P28" s="222">
        <v>7.0532343165661676E-2</v>
      </c>
      <c r="Q28" s="222">
        <v>3.6592103809178017E-2</v>
      </c>
      <c r="R28" s="222">
        <v>4.6083798172133913E-2</v>
      </c>
      <c r="S28" s="222">
        <v>6.1649668304681139E-2</v>
      </c>
      <c r="T28" s="222">
        <v>5.4102148433860658E-2</v>
      </c>
      <c r="U28" s="222">
        <v>6.2603048772594233E-2</v>
      </c>
      <c r="V28" s="222">
        <v>4.5026612789396299E-2</v>
      </c>
      <c r="W28" s="222">
        <v>4.2486898809255672E-2</v>
      </c>
      <c r="X28" s="222">
        <v>4.422781904934469E-2</v>
      </c>
      <c r="Y28" s="222">
        <v>4.2394655291668873E-2</v>
      </c>
      <c r="Z28" s="222">
        <v>4.9861524174974532E-2</v>
      </c>
      <c r="AA28" s="222">
        <v>5.1926258927034272E-2</v>
      </c>
      <c r="AB28" s="222">
        <v>4.1617991810744243E-2</v>
      </c>
      <c r="AC28" s="222">
        <v>4.4685961105906898E-2</v>
      </c>
      <c r="AD28" s="222">
        <v>3.6818130482249745E-2</v>
      </c>
      <c r="AE28" s="222">
        <v>3.604348889806501E-2</v>
      </c>
      <c r="AF28" s="222">
        <v>3.7938923817274664E-2</v>
      </c>
      <c r="AG28" s="222">
        <v>3.7377990945031032E-2</v>
      </c>
      <c r="AH28" s="222">
        <v>3.7294867573455161E-2</v>
      </c>
      <c r="AI28" s="222">
        <v>3.4419800053478472E-2</v>
      </c>
      <c r="AJ28" s="222">
        <v>4.2135035809053464E-2</v>
      </c>
      <c r="AK28" s="222">
        <v>4.1129408551366237E-2</v>
      </c>
      <c r="AL28" s="222">
        <v>3.1108868281315118E-2</v>
      </c>
      <c r="AM28" s="222">
        <v>2.4079230228236888E-2</v>
      </c>
      <c r="AN28" s="222">
        <v>4.8202897369547054E-2</v>
      </c>
      <c r="AO28" s="222">
        <v>2.771643109540636E-2</v>
      </c>
      <c r="AP28" s="222">
        <v>3.3729146936694106E-2</v>
      </c>
      <c r="AQ28" s="222">
        <v>4.9384284151500001E-2</v>
      </c>
      <c r="AR28" s="222">
        <v>5.0351687290973196E-2</v>
      </c>
      <c r="AS28" s="222">
        <v>5.1837066656875805E-2</v>
      </c>
      <c r="AT28" s="222">
        <v>4.4755656920277782E-2</v>
      </c>
      <c r="AU28" s="222">
        <v>3.1895364846259752E-2</v>
      </c>
      <c r="AV28" s="222">
        <v>1.9704737784915684E-2</v>
      </c>
      <c r="AW28" s="222">
        <v>3.9866207765766638E-2</v>
      </c>
      <c r="AX28" s="222">
        <v>4.0424600310048166E-2</v>
      </c>
      <c r="AY28" s="222">
        <v>3.7335049887351146E-2</v>
      </c>
      <c r="AZ28" s="222">
        <v>4.2378751692978917E-2</v>
      </c>
      <c r="BA28" s="222">
        <v>3.8207322161789854E-2</v>
      </c>
      <c r="BB28" s="222">
        <v>3.6905293011694977E-2</v>
      </c>
      <c r="BC28" s="222">
        <v>3.326779453212024E-2</v>
      </c>
      <c r="BD28" s="222">
        <v>4.1045178653554615E-2</v>
      </c>
      <c r="BE28" s="222">
        <v>4.1984689408847385E-2</v>
      </c>
      <c r="BF28" s="222">
        <v>4.5458506271641178E-2</v>
      </c>
      <c r="BG28" s="222">
        <v>4.7181078043869097E-2</v>
      </c>
      <c r="BH28" s="222">
        <v>3.7502012714112215E-2</v>
      </c>
      <c r="BI28" s="222">
        <v>1.6496764946216394E-2</v>
      </c>
      <c r="BJ28" s="222">
        <v>3.1428300109997073E-2</v>
      </c>
      <c r="BK28" s="222">
        <v>4.9614439208074984E-2</v>
      </c>
      <c r="BL28" s="222">
        <v>3.6071007144304189E-2</v>
      </c>
      <c r="BM28" s="222">
        <v>3.9332914824648728E-2</v>
      </c>
      <c r="BN28" s="222">
        <v>3.3369557327138956E-2</v>
      </c>
      <c r="BO28" s="222">
        <v>3.2584168599217075E-2</v>
      </c>
      <c r="BP28" s="222">
        <v>2.2950664636415031E-2</v>
      </c>
      <c r="BQ28" s="222">
        <v>2.621406229586308E-2</v>
      </c>
      <c r="BR28" s="222">
        <v>3.7011475090209862E-2</v>
      </c>
      <c r="BS28" s="222">
        <v>4.3300583277609689E-2</v>
      </c>
      <c r="BT28" s="222">
        <v>4.0572407332987906E-2</v>
      </c>
    </row>
    <row r="29" spans="1:72" ht="15" customHeight="1">
      <c r="A29" s="238" t="s">
        <v>246</v>
      </c>
      <c r="B29" s="239" t="s">
        <v>42</v>
      </c>
      <c r="C29" s="222">
        <v>1.1133699790318244E-2</v>
      </c>
      <c r="D29" s="222">
        <v>1.0249448744082502E-2</v>
      </c>
      <c r="E29" s="222">
        <v>9.5578640955646579E-3</v>
      </c>
      <c r="F29" s="222">
        <v>1.0480220434385535E-2</v>
      </c>
      <c r="G29" s="222">
        <v>1.0507633617821791E-2</v>
      </c>
      <c r="H29" s="222">
        <v>9.2330190106399077E-3</v>
      </c>
      <c r="I29" s="222">
        <v>8.2520784499413267E-3</v>
      </c>
      <c r="J29" s="222">
        <v>8.2293531407807204E-3</v>
      </c>
      <c r="K29" s="222">
        <v>8.3252134405772983E-3</v>
      </c>
      <c r="L29" s="222">
        <v>8.3244741063838237E-3</v>
      </c>
      <c r="M29" s="222">
        <v>8.3785115820601275E-3</v>
      </c>
      <c r="N29" s="222">
        <v>8.1677079409286091E-3</v>
      </c>
      <c r="O29" s="222">
        <v>7.4749769676677692E-3</v>
      </c>
      <c r="P29" s="222">
        <v>8.4535854698146711E-3</v>
      </c>
      <c r="Q29" s="222">
        <v>7.1826605837687655E-3</v>
      </c>
      <c r="R29" s="222">
        <v>1.097252592369808E-2</v>
      </c>
      <c r="S29" s="222">
        <v>1.1373455806522732E-2</v>
      </c>
      <c r="T29" s="222">
        <v>1.5093073956062384E-2</v>
      </c>
      <c r="U29" s="222">
        <v>1.0903604603404185E-2</v>
      </c>
      <c r="V29" s="222">
        <v>1.094529601569964E-2</v>
      </c>
      <c r="W29" s="222">
        <v>1.1990029580912054E-2</v>
      </c>
      <c r="X29" s="222">
        <v>1.0958506975901431E-2</v>
      </c>
      <c r="Y29" s="222">
        <v>1.2509608888161368E-2</v>
      </c>
      <c r="Z29" s="222">
        <v>1.0808068824735013E-2</v>
      </c>
      <c r="AA29" s="222">
        <v>1.1489633936638755E-2</v>
      </c>
      <c r="AB29" s="222">
        <v>1.0454616554335E-2</v>
      </c>
      <c r="AC29" s="222">
        <v>1.0833402427194383E-2</v>
      </c>
      <c r="AD29" s="222">
        <v>1.2882581033768777E-2</v>
      </c>
      <c r="AE29" s="222">
        <v>1.4938863802167803E-2</v>
      </c>
      <c r="AF29" s="222">
        <v>1.5364277398603949E-2</v>
      </c>
      <c r="AG29" s="222">
        <v>1.4018584949372402E-2</v>
      </c>
      <c r="AH29" s="222">
        <v>1.4062737372063976E-2</v>
      </c>
      <c r="AI29" s="222">
        <v>1.4375158079514448E-2</v>
      </c>
      <c r="AJ29" s="222">
        <v>1.3573439645196025E-2</v>
      </c>
      <c r="AK29" s="222">
        <v>1.4601281453072186E-2</v>
      </c>
      <c r="AL29" s="222">
        <v>1.1816436981365298E-2</v>
      </c>
      <c r="AM29" s="222">
        <v>1.5552141946466942E-2</v>
      </c>
      <c r="AN29" s="222">
        <v>1.4522504533507202E-2</v>
      </c>
      <c r="AO29" s="222">
        <v>1.6563604240282685E-2</v>
      </c>
      <c r="AP29" s="222">
        <v>2.2728928389305746E-2</v>
      </c>
      <c r="AQ29" s="222">
        <v>1.274903463161256E-2</v>
      </c>
      <c r="AR29" s="222">
        <v>1.2683997784833203E-2</v>
      </c>
      <c r="AS29" s="222">
        <v>1.2679170046183954E-2</v>
      </c>
      <c r="AT29" s="222">
        <v>1.1121646208646183E-2</v>
      </c>
      <c r="AU29" s="222">
        <v>1.7439192290041303E-2</v>
      </c>
      <c r="AV29" s="222">
        <v>1.4083637037494596E-2</v>
      </c>
      <c r="AW29" s="222">
        <v>1.338891851277328E-2</v>
      </c>
      <c r="AX29" s="222">
        <v>1.3739157189685573E-2</v>
      </c>
      <c r="AY29" s="222">
        <v>1.180130887243858E-2</v>
      </c>
      <c r="AZ29" s="222">
        <v>1.1362344013316377E-2</v>
      </c>
      <c r="BA29" s="222">
        <v>1.535121485036341E-2</v>
      </c>
      <c r="BB29" s="222">
        <v>1.4903303131052406E-2</v>
      </c>
      <c r="BC29" s="222">
        <v>1.5015702806796009E-2</v>
      </c>
      <c r="BD29" s="222">
        <v>1.3808531537618596E-2</v>
      </c>
      <c r="BE29" s="222">
        <v>1.5191154891767998E-2</v>
      </c>
      <c r="BF29" s="222">
        <v>1.4850145612144282E-2</v>
      </c>
      <c r="BG29" s="222">
        <v>1.6869423610830478E-2</v>
      </c>
      <c r="BH29" s="222">
        <v>1.396979618227139E-2</v>
      </c>
      <c r="BI29" s="222">
        <v>1.5599255200868039E-2</v>
      </c>
      <c r="BJ29" s="222">
        <v>1.4180917486369068E-2</v>
      </c>
      <c r="BK29" s="222">
        <v>1.5085392853614741E-2</v>
      </c>
      <c r="BL29" s="222">
        <v>1.626646977664568E-2</v>
      </c>
      <c r="BM29" s="222">
        <v>2.2023053313479018E-2</v>
      </c>
      <c r="BN29" s="222">
        <v>1.4338723520545197E-2</v>
      </c>
      <c r="BO29" s="222">
        <v>1.4369310708480149E-2</v>
      </c>
      <c r="BP29" s="222">
        <v>1.4977184556427211E-2</v>
      </c>
      <c r="BQ29" s="222">
        <v>3.1831910298875665E-2</v>
      </c>
      <c r="BR29" s="222">
        <v>1.4658926184737367E-2</v>
      </c>
      <c r="BS29" s="222">
        <v>9.8217064014883178E-3</v>
      </c>
      <c r="BT29" s="222">
        <v>1.0453947908665393E-2</v>
      </c>
    </row>
    <row r="30" spans="1:72" ht="15" customHeight="1">
      <c r="A30" s="234" t="s">
        <v>247</v>
      </c>
      <c r="B30" s="235" t="s">
        <v>43</v>
      </c>
      <c r="C30" s="222">
        <v>5.3705347768861654E-3</v>
      </c>
      <c r="D30" s="222">
        <v>8.4629429587703853E-3</v>
      </c>
      <c r="E30" s="222">
        <v>9.1005697906106891E-3</v>
      </c>
      <c r="F30" s="222">
        <v>9.9620386862042942E-3</v>
      </c>
      <c r="G30" s="222">
        <v>9.8214520249782951E-3</v>
      </c>
      <c r="H30" s="222">
        <v>1.6358227018304673E-2</v>
      </c>
      <c r="I30" s="222">
        <v>7.8809828797046962E-3</v>
      </c>
      <c r="J30" s="222">
        <v>7.7884949368103237E-3</v>
      </c>
      <c r="K30" s="222">
        <v>7.7904287018087503E-3</v>
      </c>
      <c r="L30" s="222">
        <v>7.7254737900548593E-3</v>
      </c>
      <c r="M30" s="222">
        <v>1.2472987830306707E-2</v>
      </c>
      <c r="N30" s="222">
        <v>7.9922546502068717E-3</v>
      </c>
      <c r="O30" s="222">
        <v>8.0293835488000082E-3</v>
      </c>
      <c r="P30" s="222">
        <v>7.9769322260771942E-3</v>
      </c>
      <c r="Q30" s="222">
        <v>9.0769886498176713E-3</v>
      </c>
      <c r="R30" s="222">
        <v>7.7962806605218586E-3</v>
      </c>
      <c r="S30" s="222">
        <v>8.7152958091140202E-3</v>
      </c>
      <c r="T30" s="222">
        <v>7.6769709504909906E-3</v>
      </c>
      <c r="U30" s="222">
        <v>8.8464539453631148E-3</v>
      </c>
      <c r="V30" s="222">
        <v>7.7338640160726302E-3</v>
      </c>
      <c r="W30" s="222">
        <v>7.0798984939261528E-3</v>
      </c>
      <c r="X30" s="222">
        <v>8.6634052062571718E-3</v>
      </c>
      <c r="Y30" s="222">
        <v>8.2311461176882185E-3</v>
      </c>
      <c r="Z30" s="222">
        <v>7.8462816070559264E-3</v>
      </c>
      <c r="AA30" s="222">
        <v>7.6375680582999386E-3</v>
      </c>
      <c r="AB30" s="222">
        <v>7.6935147271964075E-3</v>
      </c>
      <c r="AC30" s="222">
        <v>7.5512294501553457E-3</v>
      </c>
      <c r="AD30" s="222">
        <v>1.3748447088054814E-2</v>
      </c>
      <c r="AE30" s="222">
        <v>2.1189158551152372E-3</v>
      </c>
      <c r="AF30" s="222">
        <v>1.9235520484656419E-3</v>
      </c>
      <c r="AG30" s="222">
        <v>1.8750273638707651E-3</v>
      </c>
      <c r="AH30" s="222">
        <v>1.8984609525747372E-3</v>
      </c>
      <c r="AI30" s="222">
        <v>1.977256971293292E-3</v>
      </c>
      <c r="AJ30" s="222">
        <v>1.9683241693181858E-3</v>
      </c>
      <c r="AK30" s="222">
        <v>2.0485040230342898E-3</v>
      </c>
      <c r="AL30" s="222">
        <v>1.720867861729543E-3</v>
      </c>
      <c r="AM30" s="222">
        <v>2.4082901402231131E-3</v>
      </c>
      <c r="AN30" s="222">
        <v>2.470506734041036E-4</v>
      </c>
      <c r="AO30" s="222">
        <v>2.2084805653710247E-4</v>
      </c>
      <c r="AP30" s="222">
        <v>1.4569825890580607E-4</v>
      </c>
      <c r="AQ30" s="222">
        <v>1.5671303356896938E-3</v>
      </c>
      <c r="AR30" s="222">
        <v>1.5194782927449345E-3</v>
      </c>
      <c r="AS30" s="222">
        <v>1.5198092561501651E-3</v>
      </c>
      <c r="AT30" s="222">
        <v>1.8322527740050739E-3</v>
      </c>
      <c r="AU30" s="222">
        <v>2.2946305644791189E-4</v>
      </c>
      <c r="AV30" s="222">
        <v>1.7295694607449503E-3</v>
      </c>
      <c r="AW30" s="222">
        <v>2.0359687818120122E-3</v>
      </c>
      <c r="AX30" s="222">
        <v>2.0709323929327954E-3</v>
      </c>
      <c r="AY30" s="222">
        <v>1.877480956978865E-3</v>
      </c>
      <c r="AZ30" s="222">
        <v>4.6524611519493811E-4</v>
      </c>
      <c r="BA30" s="222">
        <v>2.2990709494673856E-3</v>
      </c>
      <c r="BB30" s="222">
        <v>3.7788258287923689E-3</v>
      </c>
      <c r="BC30" s="222">
        <v>2.0110194896944596E-3</v>
      </c>
      <c r="BD30" s="222">
        <v>9.9362377429410118E-4</v>
      </c>
      <c r="BE30" s="222">
        <v>5.4030689431597148E-4</v>
      </c>
      <c r="BF30" s="222">
        <v>1.2174092503840951E-2</v>
      </c>
      <c r="BG30" s="222">
        <v>1.227805143540567E-3</v>
      </c>
      <c r="BH30" s="222">
        <v>2.3166495455946836E-3</v>
      </c>
      <c r="BI30" s="222">
        <v>1.560595303478855E-3</v>
      </c>
      <c r="BJ30" s="222">
        <v>9.4170155182919592E-4</v>
      </c>
      <c r="BK30" s="222">
        <v>6.0027776647858348E-3</v>
      </c>
      <c r="BL30" s="222">
        <v>4.2437608554346545E-4</v>
      </c>
      <c r="BM30" s="222">
        <v>2.6667505892524984E-4</v>
      </c>
      <c r="BN30" s="222">
        <v>2.3945198577229698E-3</v>
      </c>
      <c r="BO30" s="222">
        <v>4.5853261740976979E-3</v>
      </c>
      <c r="BP30" s="222">
        <v>1.1385945388111415E-3</v>
      </c>
      <c r="BQ30" s="222">
        <v>1.1850508372975921E-3</v>
      </c>
      <c r="BR30" s="222">
        <v>1.1874924059825317E-3</v>
      </c>
      <c r="BS30" s="222">
        <v>3.5387273822686254E-3</v>
      </c>
      <c r="BT30" s="222">
        <v>2.9289657673265347E-3</v>
      </c>
    </row>
    <row r="31" spans="1:72" ht="15" customHeight="1">
      <c r="A31" s="234" t="s">
        <v>77</v>
      </c>
      <c r="B31" s="235" t="s">
        <v>270</v>
      </c>
      <c r="C31" s="222">
        <v>4.2419875210315719E-2</v>
      </c>
      <c r="D31" s="222">
        <v>4.3217307428171051E-2</v>
      </c>
      <c r="E31" s="222">
        <v>4.6826428369407362E-2</v>
      </c>
      <c r="F31" s="222">
        <v>4.2281591761495846E-2</v>
      </c>
      <c r="G31" s="222">
        <v>4.2160544325657287E-2</v>
      </c>
      <c r="H31" s="222">
        <v>4.7788815490898091E-2</v>
      </c>
      <c r="I31" s="222">
        <v>5.3260582019721038E-2</v>
      </c>
      <c r="J31" s="222">
        <v>4.9857055067197481E-2</v>
      </c>
      <c r="K31" s="222">
        <v>5.0466354596516327E-2</v>
      </c>
      <c r="L31" s="222">
        <v>5.0357309736542413E-2</v>
      </c>
      <c r="M31" s="222">
        <v>5.8327330628957043E-2</v>
      </c>
      <c r="N31" s="222">
        <v>5.7890456015805086E-2</v>
      </c>
      <c r="O31" s="222">
        <v>4.714086547215602E-2</v>
      </c>
      <c r="P31" s="222">
        <v>6.2326617382590495E-2</v>
      </c>
      <c r="Q31" s="222">
        <v>4.3238038107566261E-2</v>
      </c>
      <c r="R31" s="222">
        <v>3.9443838776613296E-2</v>
      </c>
      <c r="S31" s="222">
        <v>4.1890052066082026E-2</v>
      </c>
      <c r="T31" s="222">
        <v>5.0226396109340939E-2</v>
      </c>
      <c r="U31" s="222">
        <v>4.0837029653332454E-2</v>
      </c>
      <c r="V31" s="222">
        <v>3.9277699594501184E-2</v>
      </c>
      <c r="W31" s="222">
        <v>4.3845818880730365E-2</v>
      </c>
      <c r="X31" s="222">
        <v>3.6262607960379299E-2</v>
      </c>
      <c r="Y31" s="222">
        <v>4.2123439909744653E-2</v>
      </c>
      <c r="Z31" s="222">
        <v>3.6298256881859871E-2</v>
      </c>
      <c r="AA31" s="222">
        <v>3.8422456783929713E-2</v>
      </c>
      <c r="AB31" s="222">
        <v>4.0911381402311049E-2</v>
      </c>
      <c r="AC31" s="222">
        <v>3.8558494347778846E-2</v>
      </c>
      <c r="AD31" s="222">
        <v>3.9227496894176109E-2</v>
      </c>
      <c r="AE31" s="222">
        <v>4.0964761859426047E-2</v>
      </c>
      <c r="AF31" s="222">
        <v>4.4096863179982647E-2</v>
      </c>
      <c r="AG31" s="222">
        <v>4.9966977407543078E-2</v>
      </c>
      <c r="AH31" s="222">
        <v>4.9163212992642626E-2</v>
      </c>
      <c r="AI31" s="222">
        <v>5.192729905846831E-2</v>
      </c>
      <c r="AJ31" s="222">
        <v>5.3939821390704863E-2</v>
      </c>
      <c r="AK31" s="222">
        <v>6.7486826981074097E-2</v>
      </c>
      <c r="AL31" s="222">
        <v>8.1544188314541757E-2</v>
      </c>
      <c r="AM31" s="222">
        <v>4.7540129865157779E-2</v>
      </c>
      <c r="AN31" s="222">
        <v>3.4174494182848063E-2</v>
      </c>
      <c r="AO31" s="222">
        <v>3.7102473498233215E-2</v>
      </c>
      <c r="AP31" s="222">
        <v>3.4093392583958625E-2</v>
      </c>
      <c r="AQ31" s="222">
        <v>3.7540464074520982E-2</v>
      </c>
      <c r="AR31" s="222">
        <v>3.3277757084493632E-2</v>
      </c>
      <c r="AS31" s="222">
        <v>3.3663886283554573E-2</v>
      </c>
      <c r="AT31" s="222">
        <v>3.2865233323937162E-2</v>
      </c>
      <c r="AU31" s="222">
        <v>2.0009178522257916E-2</v>
      </c>
      <c r="AV31" s="222">
        <v>3.1688183334362838E-2</v>
      </c>
      <c r="AW31" s="222">
        <v>7.9480343206166079E-2</v>
      </c>
      <c r="AX31" s="222">
        <v>8.0375844644568831E-2</v>
      </c>
      <c r="AY31" s="222">
        <v>7.5421092157493833E-2</v>
      </c>
      <c r="AZ31" s="222">
        <v>9.8322012344530252E-2</v>
      </c>
      <c r="BA31" s="222">
        <v>4.0996706186086536E-2</v>
      </c>
      <c r="BB31" s="222">
        <v>3.3888605631857915E-2</v>
      </c>
      <c r="BC31" s="222">
        <v>3.83731606715541E-2</v>
      </c>
      <c r="BD31" s="222">
        <v>3.4248792037382965E-2</v>
      </c>
      <c r="BE31" s="222">
        <v>4.4111792340154471E-2</v>
      </c>
      <c r="BF31" s="222">
        <v>1.4490128184549061E-2</v>
      </c>
      <c r="BG31" s="222">
        <v>5.6148870513846767E-2</v>
      </c>
      <c r="BH31" s="222">
        <v>5.5297525953090343E-2</v>
      </c>
      <c r="BI31" s="222">
        <v>2.4895848682536068E-2</v>
      </c>
      <c r="BJ31" s="222">
        <v>4.8467954450133341E-2</v>
      </c>
      <c r="BK31" s="222">
        <v>4.8225606815157453E-2</v>
      </c>
      <c r="BL31" s="222">
        <v>2.5983914034078744E-2</v>
      </c>
      <c r="BM31" s="222">
        <v>3.097902873962079E-2</v>
      </c>
      <c r="BN31" s="222">
        <v>3.6546237899833897E-2</v>
      </c>
      <c r="BO31" s="222">
        <v>3.8356400098550292E-2</v>
      </c>
      <c r="BP31" s="222">
        <v>2.4815553906540676E-2</v>
      </c>
      <c r="BQ31" s="222">
        <v>2.4549457812343894E-2</v>
      </c>
      <c r="BR31" s="222">
        <v>4.1699279733933885E-2</v>
      </c>
      <c r="BS31" s="222">
        <v>4.8628536244645568E-2</v>
      </c>
      <c r="BT31" s="222">
        <v>4.3346222575237105E-2</v>
      </c>
    </row>
    <row r="32" spans="1:72" ht="15" customHeight="1">
      <c r="A32" s="234" t="s">
        <v>248</v>
      </c>
      <c r="B32" s="235" t="s">
        <v>54</v>
      </c>
      <c r="C32" s="222">
        <v>8.4057227142986489E-3</v>
      </c>
      <c r="D32" s="222">
        <v>8.2840422375928917E-3</v>
      </c>
      <c r="E32" s="222">
        <v>7.7253183423001996E-3</v>
      </c>
      <c r="F32" s="222">
        <v>6.8745300656576835E-3</v>
      </c>
      <c r="G32" s="222">
        <v>6.6399235768160401E-3</v>
      </c>
      <c r="H32" s="222">
        <v>1.7548282991276285E-2</v>
      </c>
      <c r="I32" s="222">
        <v>8.9297846340639937E-3</v>
      </c>
      <c r="J32" s="222">
        <v>7.9488070109813777E-3</v>
      </c>
      <c r="K32" s="222">
        <v>8.1112476745811516E-3</v>
      </c>
      <c r="L32" s="222">
        <v>8.0120893935660843E-3</v>
      </c>
      <c r="M32" s="222">
        <v>1.5259506388141183E-2</v>
      </c>
      <c r="N32" s="222">
        <v>1.0142946797560644E-2</v>
      </c>
      <c r="O32" s="222">
        <v>7.5293305540532832E-3</v>
      </c>
      <c r="P32" s="222">
        <v>1.1221538894624305E-2</v>
      </c>
      <c r="Q32" s="222">
        <v>1.1665903673417841E-2</v>
      </c>
      <c r="R32" s="222">
        <v>8.8682086144173285E-3</v>
      </c>
      <c r="S32" s="222">
        <v>1.2343099076017734E-2</v>
      </c>
      <c r="T32" s="222">
        <v>1.5288724914752081E-2</v>
      </c>
      <c r="U32" s="222">
        <v>1.1971016300682931E-2</v>
      </c>
      <c r="V32" s="222">
        <v>8.6322048850185421E-3</v>
      </c>
      <c r="W32" s="222">
        <v>8.9118128444224207E-3</v>
      </c>
      <c r="X32" s="222">
        <v>8.8856676934227219E-3</v>
      </c>
      <c r="Y32" s="222">
        <v>9.6401822438980551E-3</v>
      </c>
      <c r="Z32" s="222">
        <v>8.5417288819253246E-3</v>
      </c>
      <c r="AA32" s="222">
        <v>8.8065416501798242E-3</v>
      </c>
      <c r="AB32" s="222">
        <v>8.2711780173130682E-3</v>
      </c>
      <c r="AC32" s="222">
        <v>8.4313393274188988E-3</v>
      </c>
      <c r="AD32" s="222">
        <v>1.9764333847833451E-2</v>
      </c>
      <c r="AE32" s="222">
        <v>8.553776052765881E-3</v>
      </c>
      <c r="AF32" s="222">
        <v>8.0940527660141193E-3</v>
      </c>
      <c r="AG32" s="222">
        <v>8.6225564169058761E-3</v>
      </c>
      <c r="AH32" s="222">
        <v>8.6560676853658855E-3</v>
      </c>
      <c r="AI32" s="222">
        <v>9.1740894460425829E-3</v>
      </c>
      <c r="AJ32" s="222">
        <v>8.6988061585071066E-3</v>
      </c>
      <c r="AK32" s="222">
        <v>8.1598743584199197E-3</v>
      </c>
      <c r="AL32" s="222">
        <v>7.7935185368937622E-3</v>
      </c>
      <c r="AM32" s="222">
        <v>1.0395715844839405E-2</v>
      </c>
      <c r="AN32" s="222">
        <v>7.4268016870759389E-3</v>
      </c>
      <c r="AO32" s="222">
        <v>4.5273851590106008E-3</v>
      </c>
      <c r="AP32" s="222">
        <v>1.6026808479638669E-3</v>
      </c>
      <c r="AQ32" s="222">
        <v>6.4778298464981529E-3</v>
      </c>
      <c r="AR32" s="222">
        <v>6.1971459034195157E-3</v>
      </c>
      <c r="AS32" s="222">
        <v>6.0391834863712272E-3</v>
      </c>
      <c r="AT32" s="222">
        <v>6.9958742280193734E-3</v>
      </c>
      <c r="AU32" s="222">
        <v>8.1688848095456627E-3</v>
      </c>
      <c r="AV32" s="222">
        <v>8.4625362900735066E-3</v>
      </c>
      <c r="AW32" s="222">
        <v>9.2394202336516552E-3</v>
      </c>
      <c r="AX32" s="222">
        <v>9.2186076233979862E-3</v>
      </c>
      <c r="AY32" s="222">
        <v>9.3337624718377865E-3</v>
      </c>
      <c r="AZ32" s="222">
        <v>6.6064948357681215E-3</v>
      </c>
      <c r="BA32" s="222">
        <v>8.8033110823886838E-3</v>
      </c>
      <c r="BB32" s="222">
        <v>7.7351298910522644E-3</v>
      </c>
      <c r="BC32" s="222">
        <v>7.7756248670477566E-3</v>
      </c>
      <c r="BD32" s="222">
        <v>5.4450582831316752E-3</v>
      </c>
      <c r="BE32" s="222">
        <v>1.1443131277512996E-2</v>
      </c>
      <c r="BF32" s="222">
        <v>7.0283657043270888E-3</v>
      </c>
      <c r="BG32" s="222">
        <v>9.0830066781250347E-3</v>
      </c>
      <c r="BH32" s="222">
        <v>8.0233961632988297E-3</v>
      </c>
      <c r="BI32" s="222">
        <v>8.8813277785964023E-3</v>
      </c>
      <c r="BJ32" s="222">
        <v>4.7183995821693959E-3</v>
      </c>
      <c r="BK32" s="222">
        <v>1.4643755774695358E-2</v>
      </c>
      <c r="BL32" s="222">
        <v>1.2414440692481918E-2</v>
      </c>
      <c r="BM32" s="222">
        <v>1.9263546181991649E-3</v>
      </c>
      <c r="BN32" s="222">
        <v>9.2023177662677053E-3</v>
      </c>
      <c r="BO32" s="222">
        <v>7.8885860248904677E-3</v>
      </c>
      <c r="BP32" s="222">
        <v>8.2957707745802654E-3</v>
      </c>
      <c r="BQ32" s="222">
        <v>1.0762290483473075E-2</v>
      </c>
      <c r="BR32" s="222">
        <v>9.66170948044205E-3</v>
      </c>
      <c r="BS32" s="222">
        <v>8.1317902848857607E-3</v>
      </c>
      <c r="BT32" s="222">
        <v>1.0358750162599203E-2</v>
      </c>
    </row>
    <row r="33" spans="1:72" ht="15" customHeight="1">
      <c r="A33" s="236" t="s">
        <v>249</v>
      </c>
      <c r="B33" s="237" t="s">
        <v>44</v>
      </c>
      <c r="C33" s="222">
        <v>0</v>
      </c>
      <c r="D33" s="222">
        <v>0</v>
      </c>
      <c r="E33" s="222">
        <v>0</v>
      </c>
      <c r="F33" s="222">
        <v>0</v>
      </c>
      <c r="G33" s="222">
        <v>0</v>
      </c>
      <c r="H33" s="222">
        <v>0</v>
      </c>
      <c r="I33" s="222">
        <v>0</v>
      </c>
      <c r="J33" s="222">
        <v>0</v>
      </c>
      <c r="K33" s="222">
        <v>0</v>
      </c>
      <c r="L33" s="222">
        <v>0</v>
      </c>
      <c r="M33" s="222">
        <v>0</v>
      </c>
      <c r="N33" s="222">
        <v>0</v>
      </c>
      <c r="O33" s="222">
        <v>0</v>
      </c>
      <c r="P33" s="222">
        <v>0</v>
      </c>
      <c r="Q33" s="222">
        <v>0</v>
      </c>
      <c r="R33" s="222">
        <v>0</v>
      </c>
      <c r="S33" s="222">
        <v>0</v>
      </c>
      <c r="T33" s="222">
        <v>0</v>
      </c>
      <c r="U33" s="222">
        <v>0</v>
      </c>
      <c r="V33" s="222">
        <v>0</v>
      </c>
      <c r="W33" s="222">
        <v>0</v>
      </c>
      <c r="X33" s="222">
        <v>0</v>
      </c>
      <c r="Y33" s="222">
        <v>0</v>
      </c>
      <c r="Z33" s="222">
        <v>0</v>
      </c>
      <c r="AA33" s="222">
        <v>0</v>
      </c>
      <c r="AB33" s="222">
        <v>0</v>
      </c>
      <c r="AC33" s="222">
        <v>0</v>
      </c>
      <c r="AD33" s="222">
        <v>0</v>
      </c>
      <c r="AE33" s="222">
        <v>0</v>
      </c>
      <c r="AF33" s="222">
        <v>0</v>
      </c>
      <c r="AG33" s="222">
        <v>0</v>
      </c>
      <c r="AH33" s="222">
        <v>0</v>
      </c>
      <c r="AI33" s="222">
        <v>0</v>
      </c>
      <c r="AJ33" s="222">
        <v>0</v>
      </c>
      <c r="AK33" s="222">
        <v>0</v>
      </c>
      <c r="AL33" s="222">
        <v>0</v>
      </c>
      <c r="AM33" s="222">
        <v>0</v>
      </c>
      <c r="AN33" s="222">
        <v>0</v>
      </c>
      <c r="AO33" s="222">
        <v>0</v>
      </c>
      <c r="AP33" s="222">
        <v>0</v>
      </c>
      <c r="AQ33" s="222">
        <v>0</v>
      </c>
      <c r="AR33" s="222">
        <v>0</v>
      </c>
      <c r="AS33" s="222">
        <v>0</v>
      </c>
      <c r="AT33" s="222">
        <v>0</v>
      </c>
      <c r="AU33" s="222">
        <v>0</v>
      </c>
      <c r="AV33" s="222">
        <v>0</v>
      </c>
      <c r="AW33" s="222">
        <v>0</v>
      </c>
      <c r="AX33" s="222">
        <v>0</v>
      </c>
      <c r="AY33" s="222">
        <v>0</v>
      </c>
      <c r="AZ33" s="222">
        <v>0</v>
      </c>
      <c r="BA33" s="222">
        <v>0</v>
      </c>
      <c r="BB33" s="222">
        <v>0</v>
      </c>
      <c r="BC33" s="222">
        <v>0</v>
      </c>
      <c r="BD33" s="222">
        <v>0</v>
      </c>
      <c r="BE33" s="222">
        <v>0</v>
      </c>
      <c r="BF33" s="222">
        <v>0</v>
      </c>
      <c r="BG33" s="222">
        <v>0</v>
      </c>
      <c r="BH33" s="222">
        <v>0</v>
      </c>
      <c r="BI33" s="222">
        <v>0</v>
      </c>
      <c r="BJ33" s="222">
        <v>0</v>
      </c>
      <c r="BK33" s="222">
        <v>0</v>
      </c>
      <c r="BL33" s="222">
        <v>0</v>
      </c>
      <c r="BM33" s="222">
        <v>0</v>
      </c>
      <c r="BN33" s="222">
        <v>0</v>
      </c>
      <c r="BO33" s="222">
        <v>0</v>
      </c>
      <c r="BP33" s="222">
        <v>0</v>
      </c>
      <c r="BQ33" s="222">
        <v>0</v>
      </c>
      <c r="BR33" s="222">
        <v>0</v>
      </c>
      <c r="BS33" s="222">
        <v>0</v>
      </c>
      <c r="BT33" s="222">
        <v>0</v>
      </c>
    </row>
    <row r="34" spans="1:72" ht="15" customHeight="1">
      <c r="A34" s="234" t="s">
        <v>250</v>
      </c>
      <c r="B34" s="235" t="s">
        <v>45</v>
      </c>
      <c r="C34" s="222">
        <v>1.7507039154290925E-4</v>
      </c>
      <c r="D34" s="222">
        <v>2.4114400822598965E-4</v>
      </c>
      <c r="E34" s="222">
        <v>2.2251387931116669E-4</v>
      </c>
      <c r="F34" s="222">
        <v>2.2568778107265791E-4</v>
      </c>
      <c r="G34" s="222">
        <v>2.2543908251391844E-4</v>
      </c>
      <c r="H34" s="222">
        <v>2.3700267258332914E-4</v>
      </c>
      <c r="I34" s="222">
        <v>2.1802056670914996E-4</v>
      </c>
      <c r="J34" s="222">
        <v>2.4046811125657947E-4</v>
      </c>
      <c r="K34" s="222">
        <v>2.3523266637394421E-4</v>
      </c>
      <c r="L34" s="222">
        <v>2.3507738489819756E-4</v>
      </c>
      <c r="M34" s="222">
        <v>2.4642681123706261E-4</v>
      </c>
      <c r="N34" s="222">
        <v>1.9212532287176548E-4</v>
      </c>
      <c r="O34" s="222">
        <v>2.5817953533119E-4</v>
      </c>
      <c r="P34" s="222">
        <v>1.6486594548096274E-4</v>
      </c>
      <c r="Q34" s="222">
        <v>1.7364673938781631E-4</v>
      </c>
      <c r="R34" s="222">
        <v>2.6062249303688732E-4</v>
      </c>
      <c r="S34" s="222">
        <v>1.1180154077151422E-4</v>
      </c>
      <c r="T34" s="222">
        <v>9.3167123185570276E-5</v>
      </c>
      <c r="U34" s="222">
        <v>1.1415538548626076E-4</v>
      </c>
      <c r="V34" s="222">
        <v>2.7072994826041994E-4</v>
      </c>
      <c r="W34" s="222">
        <v>2.4025106236016638E-4</v>
      </c>
      <c r="X34" s="222">
        <v>3.1165066135169413E-4</v>
      </c>
      <c r="Y34" s="222">
        <v>2.9849740259115003E-4</v>
      </c>
      <c r="Z34" s="222">
        <v>2.7817890994775963E-4</v>
      </c>
      <c r="AA34" s="222">
        <v>2.658439064837562E-4</v>
      </c>
      <c r="AB34" s="222">
        <v>2.7026920000316801E-4</v>
      </c>
      <c r="AC34" s="222">
        <v>2.6538909113506021E-4</v>
      </c>
      <c r="AD34" s="222">
        <v>3.5387569175168466E-4</v>
      </c>
      <c r="AE34" s="222">
        <v>1.5082291702414783E-4</v>
      </c>
      <c r="AF34" s="222">
        <v>1.3075916364078006E-4</v>
      </c>
      <c r="AG34" s="222">
        <v>1.9913290972230088E-4</v>
      </c>
      <c r="AH34" s="222">
        <v>1.9969327662640033E-4</v>
      </c>
      <c r="AI34" s="222">
        <v>2.0357556982546321E-4</v>
      </c>
      <c r="AJ34" s="222">
        <v>1.929628412385325E-4</v>
      </c>
      <c r="AK34" s="222">
        <v>2.0485040230342898E-4</v>
      </c>
      <c r="AL34" s="222">
        <v>1.672672221450462E-4</v>
      </c>
      <c r="AM34" s="222">
        <v>2.2027043965455303E-4</v>
      </c>
      <c r="AN34" s="222">
        <v>2.0120621854561013E-4</v>
      </c>
      <c r="AO34" s="222">
        <v>2.2084805653710247E-4</v>
      </c>
      <c r="AP34" s="222">
        <v>3.6424564726451517E-4</v>
      </c>
      <c r="AQ34" s="222">
        <v>1.8336856096825757E-4</v>
      </c>
      <c r="AR34" s="222">
        <v>1.8328337383304659E-4</v>
      </c>
      <c r="AS34" s="222">
        <v>1.8357871688490281E-4</v>
      </c>
      <c r="AT34" s="222">
        <v>1.5375547753888733E-4</v>
      </c>
      <c r="AU34" s="222">
        <v>2.7535566773749428E-4</v>
      </c>
      <c r="AV34" s="222">
        <v>1.8531101365124467E-4</v>
      </c>
      <c r="AW34" s="222">
        <v>1.842066993068011E-4</v>
      </c>
      <c r="AX34" s="222">
        <v>1.8934239021099842E-4</v>
      </c>
      <c r="AY34" s="222">
        <v>1.6092693916961701E-4</v>
      </c>
      <c r="AZ34" s="222">
        <v>1.6542084095820021E-4</v>
      </c>
      <c r="BA34" s="222">
        <v>8.3223545007851254E-5</v>
      </c>
      <c r="BB34" s="222">
        <v>8.2321574625835169E-5</v>
      </c>
      <c r="BC34" s="222">
        <v>8.2914625800177113E-5</v>
      </c>
      <c r="BD34" s="222">
        <v>7.9489901943528108E-5</v>
      </c>
      <c r="BE34" s="222">
        <v>7.9624173899195793E-5</v>
      </c>
      <c r="BF34" s="222">
        <v>8.2551766837120783E-5</v>
      </c>
      <c r="BG34" s="222">
        <v>8.3401329778315831E-5</v>
      </c>
      <c r="BH34" s="222">
        <v>7.8636272291198849E-5</v>
      </c>
      <c r="BI34" s="222">
        <v>8.7071840966631395E-5</v>
      </c>
      <c r="BJ34" s="222">
        <v>7.71562195826442E-5</v>
      </c>
      <c r="BK34" s="222">
        <v>8.1354198748307546E-5</v>
      </c>
      <c r="BL34" s="222">
        <v>9.1212054585133973E-5</v>
      </c>
      <c r="BM34" s="222">
        <v>3.5611886750887402E-5</v>
      </c>
      <c r="BN34" s="222">
        <v>1.7912729353391035E-4</v>
      </c>
      <c r="BO34" s="222">
        <v>1.1992892907377063E-4</v>
      </c>
      <c r="BP34" s="222">
        <v>1.6964851234016641E-4</v>
      </c>
      <c r="BQ34" s="222">
        <v>1.8290667916785145E-4</v>
      </c>
      <c r="BR34" s="222">
        <v>2.3170583531366472E-4</v>
      </c>
      <c r="BS34" s="222">
        <v>1.820673583019405E-4</v>
      </c>
      <c r="BT34" s="222">
        <v>1.9184889283567925E-4</v>
      </c>
    </row>
    <row r="35" spans="1:72" ht="15" customHeight="1">
      <c r="A35" s="234" t="s">
        <v>251</v>
      </c>
      <c r="B35" s="235" t="s">
        <v>271</v>
      </c>
      <c r="C35" s="222">
        <v>1.2427496569224397E-6</v>
      </c>
      <c r="D35" s="222">
        <v>7.7966539100414279E-7</v>
      </c>
      <c r="E35" s="222">
        <v>5.0845787903151489E-7</v>
      </c>
      <c r="F35" s="222">
        <v>4.3380640283067353E-7</v>
      </c>
      <c r="G35" s="222">
        <v>4.4334136187594579E-7</v>
      </c>
      <c r="H35" s="222">
        <v>0</v>
      </c>
      <c r="I35" s="222">
        <v>6.1414244143422528E-7</v>
      </c>
      <c r="J35" s="222">
        <v>0</v>
      </c>
      <c r="K35" s="222">
        <v>7.7805733089507456E-7</v>
      </c>
      <c r="L35" s="222">
        <v>7.8885028489328036E-7</v>
      </c>
      <c r="M35" s="222">
        <v>0</v>
      </c>
      <c r="N35" s="222">
        <v>3.969531464292675E-7</v>
      </c>
      <c r="O35" s="222">
        <v>0</v>
      </c>
      <c r="P35" s="222">
        <v>5.6076852204409097E-7</v>
      </c>
      <c r="Q35" s="222">
        <v>0</v>
      </c>
      <c r="R35" s="222">
        <v>1.0632228170806214E-6</v>
      </c>
      <c r="S35" s="222">
        <v>9.4038679153610093E-6</v>
      </c>
      <c r="T35" s="222">
        <v>9.3167123185570276E-6</v>
      </c>
      <c r="U35" s="222">
        <v>9.4148771535060419E-6</v>
      </c>
      <c r="V35" s="222">
        <v>4.9675219864297231E-7</v>
      </c>
      <c r="W35" s="222">
        <v>0</v>
      </c>
      <c r="X35" s="222">
        <v>0</v>
      </c>
      <c r="Y35" s="222">
        <v>0</v>
      </c>
      <c r="Z35" s="222">
        <v>0</v>
      </c>
      <c r="AA35" s="222">
        <v>4.1088702702280711E-7</v>
      </c>
      <c r="AB35" s="222">
        <v>4.9499853480433698E-7</v>
      </c>
      <c r="AC35" s="222">
        <v>6.8664706632615837E-7</v>
      </c>
      <c r="AD35" s="222">
        <v>0</v>
      </c>
      <c r="AE35" s="222">
        <v>1.7269799659253568E-6</v>
      </c>
      <c r="AF35" s="222">
        <v>1.3620746212581257E-6</v>
      </c>
      <c r="AG35" s="222">
        <v>6.7617286832699784E-7</v>
      </c>
      <c r="AH35" s="222">
        <v>6.8741231196695476E-7</v>
      </c>
      <c r="AI35" s="222">
        <v>6.381679304873455E-7</v>
      </c>
      <c r="AJ35" s="222">
        <v>1.0318868515429545E-6</v>
      </c>
      <c r="AK35" s="222">
        <v>0</v>
      </c>
      <c r="AL35" s="222">
        <v>0</v>
      </c>
      <c r="AM35" s="222">
        <v>5.2445342774893579E-7</v>
      </c>
      <c r="AN35" s="222">
        <v>0</v>
      </c>
      <c r="AO35" s="222">
        <v>0</v>
      </c>
      <c r="AP35" s="222">
        <v>0</v>
      </c>
      <c r="AQ35" s="222">
        <v>8.9448078521101247E-7</v>
      </c>
      <c r="AR35" s="222">
        <v>9.8539448297336878E-7</v>
      </c>
      <c r="AS35" s="222">
        <v>1.1125982841509261E-6</v>
      </c>
      <c r="AT35" s="222">
        <v>0</v>
      </c>
      <c r="AU35" s="222">
        <v>0</v>
      </c>
      <c r="AV35" s="222">
        <v>0</v>
      </c>
      <c r="AW35" s="222">
        <v>0</v>
      </c>
      <c r="AX35" s="222">
        <v>0</v>
      </c>
      <c r="AY35" s="222">
        <v>0</v>
      </c>
      <c r="AZ35" s="222">
        <v>0</v>
      </c>
      <c r="BA35" s="222">
        <v>8.207450198012943E-7</v>
      </c>
      <c r="BB35" s="222">
        <v>8.8517822178317386E-7</v>
      </c>
      <c r="BC35" s="222">
        <v>1.3592561606586412E-6</v>
      </c>
      <c r="BD35" s="222">
        <v>0</v>
      </c>
      <c r="BE35" s="222">
        <v>0</v>
      </c>
      <c r="BF35" s="222">
        <v>0</v>
      </c>
      <c r="BG35" s="222">
        <v>8.5980752348779207E-7</v>
      </c>
      <c r="BH35" s="222">
        <v>1.2481947982729976E-6</v>
      </c>
      <c r="BI35" s="222">
        <v>0</v>
      </c>
      <c r="BJ35" s="222">
        <v>0</v>
      </c>
      <c r="BK35" s="222">
        <v>0</v>
      </c>
      <c r="BL35" s="222">
        <v>9.6012689036983137E-7</v>
      </c>
      <c r="BM35" s="222">
        <v>7.4536507153020133E-6</v>
      </c>
      <c r="BN35" s="222">
        <v>2.2417599309964944E-6</v>
      </c>
      <c r="BO35" s="222">
        <v>1.9553629740288691E-6</v>
      </c>
      <c r="BP35" s="222">
        <v>2.4887312323740796E-6</v>
      </c>
      <c r="BQ35" s="222">
        <v>1.2296247339015225E-5</v>
      </c>
      <c r="BR35" s="222">
        <v>7.0642022961483139E-7</v>
      </c>
      <c r="BS35" s="222">
        <v>0</v>
      </c>
      <c r="BT35" s="222">
        <v>1.0900505274754503E-6</v>
      </c>
    </row>
    <row r="36" spans="1:72" ht="15" customHeight="1">
      <c r="A36" s="234" t="s">
        <v>252</v>
      </c>
      <c r="B36" s="235" t="s">
        <v>283</v>
      </c>
      <c r="C36" s="222">
        <v>9.0214186487579833E-4</v>
      </c>
      <c r="D36" s="222">
        <v>7.4779656814684837E-4</v>
      </c>
      <c r="E36" s="222">
        <v>2.1215405002589956E-4</v>
      </c>
      <c r="F36" s="222">
        <v>8.8604957778165068E-5</v>
      </c>
      <c r="G36" s="222">
        <v>8.8779107715658141E-5</v>
      </c>
      <c r="H36" s="222">
        <v>8.0681760879431193E-5</v>
      </c>
      <c r="I36" s="222">
        <v>3.870632737139205E-4</v>
      </c>
      <c r="J36" s="222">
        <v>3.8742084591337806E-4</v>
      </c>
      <c r="K36" s="222">
        <v>3.8565708368032528E-4</v>
      </c>
      <c r="L36" s="222">
        <v>3.8548483921784968E-4</v>
      </c>
      <c r="M36" s="222">
        <v>3.9807407969063956E-4</v>
      </c>
      <c r="N36" s="222">
        <v>3.9020494293996998E-4</v>
      </c>
      <c r="O36" s="222">
        <v>3.3970991490946053E-4</v>
      </c>
      <c r="P36" s="222">
        <v>4.1104332665831871E-4</v>
      </c>
      <c r="Q36" s="222">
        <v>3.4729347877563262E-4</v>
      </c>
      <c r="R36" s="222">
        <v>1.3078305164352319E-3</v>
      </c>
      <c r="S36" s="222">
        <v>2.8963913179311908E-3</v>
      </c>
      <c r="T36" s="222">
        <v>3.9316525984310659E-3</v>
      </c>
      <c r="U36" s="222">
        <v>2.7656201638423996E-3</v>
      </c>
      <c r="V36" s="222">
        <v>1.1999404181220028E-3</v>
      </c>
      <c r="W36" s="222">
        <v>1.3288886886796702E-3</v>
      </c>
      <c r="X36" s="222">
        <v>1.1886211270157637E-3</v>
      </c>
      <c r="Y36" s="222">
        <v>1.3721251570722218E-3</v>
      </c>
      <c r="Z36" s="222">
        <v>1.1802149341165978E-3</v>
      </c>
      <c r="AA36" s="222">
        <v>1.2663538172842915E-3</v>
      </c>
      <c r="AB36" s="222">
        <v>1.1407241234565946E-3</v>
      </c>
      <c r="AC36" s="222">
        <v>1.1884144100439986E-3</v>
      </c>
      <c r="AD36" s="222">
        <v>1.460678387230358E-3</v>
      </c>
      <c r="AE36" s="222">
        <v>8.3811666192485203E-4</v>
      </c>
      <c r="AF36" s="222">
        <v>7.7993906229486111E-4</v>
      </c>
      <c r="AG36" s="222">
        <v>6.4236422491064803E-4</v>
      </c>
      <c r="AH36" s="222">
        <v>6.4169939322115228E-4</v>
      </c>
      <c r="AI36" s="222">
        <v>6.8837047435234993E-4</v>
      </c>
      <c r="AJ36" s="222">
        <v>6.4028579138240339E-4</v>
      </c>
      <c r="AK36" s="222">
        <v>6.1455120691028694E-4</v>
      </c>
      <c r="AL36" s="222">
        <v>5.613374573681211E-4</v>
      </c>
      <c r="AM36" s="222">
        <v>7.5678629624171428E-4</v>
      </c>
      <c r="AN36" s="222">
        <v>7.4879276268872638E-4</v>
      </c>
      <c r="AO36" s="222">
        <v>4.4169611307420494E-4</v>
      </c>
      <c r="AP36" s="222">
        <v>1.4569825890580607E-4</v>
      </c>
      <c r="AQ36" s="222">
        <v>4.4545143103508423E-4</v>
      </c>
      <c r="AR36" s="222">
        <v>4.2273423319557518E-4</v>
      </c>
      <c r="AS36" s="222">
        <v>4.1611175827244639E-4</v>
      </c>
      <c r="AT36" s="222">
        <v>4.2282756323194011E-4</v>
      </c>
      <c r="AU36" s="222">
        <v>5.9660394676457095E-4</v>
      </c>
      <c r="AV36" s="222">
        <v>5.5593304095373399E-4</v>
      </c>
      <c r="AW36" s="222">
        <v>6.6896117116680396E-4</v>
      </c>
      <c r="AX36" s="222">
        <v>6.7453226512668193E-4</v>
      </c>
      <c r="AY36" s="222">
        <v>6.4370775667846802E-4</v>
      </c>
      <c r="AZ36" s="222">
        <v>6.8236096895257596E-4</v>
      </c>
      <c r="BA36" s="222">
        <v>5.9110056326089214E-4</v>
      </c>
      <c r="BB36" s="222">
        <v>6.1962475524822164E-4</v>
      </c>
      <c r="BC36" s="222">
        <v>6.306948585456095E-4</v>
      </c>
      <c r="BD36" s="222">
        <v>4.4855016096705146E-4</v>
      </c>
      <c r="BE36" s="222">
        <v>6.4836827317916578E-4</v>
      </c>
      <c r="BF36" s="222">
        <v>6.3977619298768605E-4</v>
      </c>
      <c r="BG36" s="222">
        <v>6.9730390154859937E-4</v>
      </c>
      <c r="BH36" s="222">
        <v>6.3782754191750186E-4</v>
      </c>
      <c r="BI36" s="222">
        <v>5.6261804932284895E-4</v>
      </c>
      <c r="BJ36" s="222">
        <v>4.0160801475068648E-4</v>
      </c>
      <c r="BK36" s="222">
        <v>8.8327415783876764E-4</v>
      </c>
      <c r="BL36" s="222">
        <v>4.2245583176272577E-4</v>
      </c>
      <c r="BM36" s="222">
        <v>2.4067009976297391E-3</v>
      </c>
      <c r="BN36" s="222">
        <v>9.201890764376086E-4</v>
      </c>
      <c r="BO36" s="222">
        <v>4.4060845681450516E-4</v>
      </c>
      <c r="BP36" s="222">
        <v>5.5954973874543885E-4</v>
      </c>
      <c r="BQ36" s="222">
        <v>4.5957224429569402E-4</v>
      </c>
      <c r="BR36" s="222">
        <v>1.2425931838924884E-3</v>
      </c>
      <c r="BS36" s="222">
        <v>1.0609561515594896E-3</v>
      </c>
      <c r="BT36" s="222">
        <v>1.4156122850147847E-3</v>
      </c>
    </row>
    <row r="37" spans="1:72" ht="15" customHeight="1">
      <c r="A37" s="234" t="s">
        <v>253</v>
      </c>
      <c r="B37" s="235" t="s">
        <v>24</v>
      </c>
      <c r="C37" s="222">
        <v>0.10595293445914497</v>
      </c>
      <c r="D37" s="222">
        <v>9.8881030728042441E-2</v>
      </c>
      <c r="E37" s="222">
        <v>9.0281971672540415E-2</v>
      </c>
      <c r="F37" s="222">
        <v>7.8242515782148067E-2</v>
      </c>
      <c r="G37" s="222">
        <v>7.881689480828423E-2</v>
      </c>
      <c r="H37" s="222">
        <v>5.2110332308002619E-2</v>
      </c>
      <c r="I37" s="222">
        <v>0.10732630478016233</v>
      </c>
      <c r="J37" s="222">
        <v>0.10274668020413071</v>
      </c>
      <c r="K37" s="222">
        <v>0.11785908707421137</v>
      </c>
      <c r="L37" s="222">
        <v>0.11856419781946004</v>
      </c>
      <c r="M37" s="222">
        <v>6.702809265648102E-2</v>
      </c>
      <c r="N37" s="222">
        <v>8.4915820131002476E-2</v>
      </c>
      <c r="O37" s="222">
        <v>0.18695459573161285</v>
      </c>
      <c r="P37" s="222">
        <v>4.2806265130235686E-2</v>
      </c>
      <c r="Q37" s="222">
        <v>0.36285854105166782</v>
      </c>
      <c r="R37" s="222">
        <v>0.10787166315825288</v>
      </c>
      <c r="S37" s="222">
        <v>8.4186560200950208E-2</v>
      </c>
      <c r="T37" s="222">
        <v>9.4434196060894038E-2</v>
      </c>
      <c r="U37" s="222">
        <v>8.2892109038399747E-2</v>
      </c>
      <c r="V37" s="222">
        <v>0.10948028152792176</v>
      </c>
      <c r="W37" s="222">
        <v>0.10001952039881676</v>
      </c>
      <c r="X37" s="222">
        <v>9.4671740049525874E-2</v>
      </c>
      <c r="Y37" s="222">
        <v>9.2473211462942184E-2</v>
      </c>
      <c r="Z37" s="222">
        <v>0.11301836389892288</v>
      </c>
      <c r="AA37" s="222">
        <v>0.10820052437402389</v>
      </c>
      <c r="AB37" s="222">
        <v>8.3720339687794521E-2</v>
      </c>
      <c r="AC37" s="222">
        <v>0.12948069397359052</v>
      </c>
      <c r="AD37" s="222">
        <v>0.16175130821066896</v>
      </c>
      <c r="AE37" s="222">
        <v>0.14020265445677071</v>
      </c>
      <c r="AF37" s="222">
        <v>0.16079381708926924</v>
      </c>
      <c r="AG37" s="222">
        <v>0.14257865623151619</v>
      </c>
      <c r="AH37" s="222">
        <v>0.14312371153154776</v>
      </c>
      <c r="AI37" s="222">
        <v>0.15930692410077352</v>
      </c>
      <c r="AJ37" s="222">
        <v>0.15925728911973344</v>
      </c>
      <c r="AK37" s="222">
        <v>0.13952588512444661</v>
      </c>
      <c r="AL37" s="222">
        <v>0.15807886507772256</v>
      </c>
      <c r="AM37" s="222">
        <v>0.16839780002276128</v>
      </c>
      <c r="AN37" s="222">
        <v>0.12256515006418224</v>
      </c>
      <c r="AO37" s="222">
        <v>0.11749116607773852</v>
      </c>
      <c r="AP37" s="222">
        <v>0.14023457419683835</v>
      </c>
      <c r="AQ37" s="222">
        <v>7.5074666783545491E-2</v>
      </c>
      <c r="AR37" s="222">
        <v>7.505946855704744E-2</v>
      </c>
      <c r="AS37" s="222">
        <v>6.7677128428332539E-2</v>
      </c>
      <c r="AT37" s="222">
        <v>0.12911616226328063</v>
      </c>
      <c r="AU37" s="222">
        <v>0.14768242312987609</v>
      </c>
      <c r="AV37" s="222">
        <v>0.12656742232380011</v>
      </c>
      <c r="AW37" s="222">
        <v>7.5224198943235246E-2</v>
      </c>
      <c r="AX37" s="222">
        <v>7.5133427215601817E-2</v>
      </c>
      <c r="AY37" s="222">
        <v>7.5635661409719987E-2</v>
      </c>
      <c r="AZ37" s="222">
        <v>0.1097877443834455</v>
      </c>
      <c r="BA37" s="222">
        <v>0.18334918465548242</v>
      </c>
      <c r="BB37" s="222">
        <v>0.21394492067032778</v>
      </c>
      <c r="BC37" s="222">
        <v>0.20273577487455766</v>
      </c>
      <c r="BD37" s="222">
        <v>0.23677202863907609</v>
      </c>
      <c r="BE37" s="222">
        <v>0.21099268595088325</v>
      </c>
      <c r="BF37" s="222">
        <v>0.24373638469123346</v>
      </c>
      <c r="BG37" s="222">
        <v>0.1042224287670962</v>
      </c>
      <c r="BH37" s="222">
        <v>0.12456235169885553</v>
      </c>
      <c r="BI37" s="222">
        <v>6.9161833063187364E-2</v>
      </c>
      <c r="BJ37" s="222">
        <v>0.16373143304818505</v>
      </c>
      <c r="BK37" s="222">
        <v>0.12516924578846747</v>
      </c>
      <c r="BL37" s="222">
        <v>0.28605732533611644</v>
      </c>
      <c r="BM37" s="222">
        <v>0.13623534322405176</v>
      </c>
      <c r="BN37" s="222">
        <v>0.11115425016332822</v>
      </c>
      <c r="BO37" s="222">
        <v>0.10109161396963452</v>
      </c>
      <c r="BP37" s="222">
        <v>9.8793504577398925E-2</v>
      </c>
      <c r="BQ37" s="222">
        <v>0.10996533995281316</v>
      </c>
      <c r="BR37" s="222">
        <v>9.4033009604489445E-2</v>
      </c>
      <c r="BS37" s="222">
        <v>0.13093622345954464</v>
      </c>
      <c r="BT37" s="222">
        <v>0.13233649423762955</v>
      </c>
    </row>
    <row r="38" spans="1:72" ht="15" customHeight="1">
      <c r="A38" s="236" t="s">
        <v>254</v>
      </c>
      <c r="B38" s="237" t="s">
        <v>25</v>
      </c>
      <c r="C38" s="222">
        <v>3.2633976750450644E-4</v>
      </c>
      <c r="D38" s="222">
        <v>2.6148028050801436E-4</v>
      </c>
      <c r="E38" s="222">
        <v>2.2353079506922971E-4</v>
      </c>
      <c r="F38" s="222">
        <v>1.6918449710396269E-4</v>
      </c>
      <c r="G38" s="222">
        <v>1.6946723557708027E-4</v>
      </c>
      <c r="H38" s="222">
        <v>1.5632091170389794E-4</v>
      </c>
      <c r="I38" s="222">
        <v>3.0046918947169472E-4</v>
      </c>
      <c r="J38" s="222">
        <v>2.9390546931359711E-4</v>
      </c>
      <c r="K38" s="222">
        <v>2.9929271995097199E-4</v>
      </c>
      <c r="L38" s="222">
        <v>2.9897425797455326E-4</v>
      </c>
      <c r="M38" s="222">
        <v>3.2225044546385108E-4</v>
      </c>
      <c r="N38" s="222">
        <v>3.0287525072553113E-4</v>
      </c>
      <c r="O38" s="222">
        <v>2.6361489396974135E-4</v>
      </c>
      <c r="P38" s="222">
        <v>3.1907728904308777E-4</v>
      </c>
      <c r="Q38" s="222">
        <v>2.841492099073358E-4</v>
      </c>
      <c r="R38" s="222">
        <v>3.0115786293808604E-4</v>
      </c>
      <c r="S38" s="222">
        <v>2.2569282996866421E-4</v>
      </c>
      <c r="T38" s="222">
        <v>2.9813479419382488E-4</v>
      </c>
      <c r="U38" s="222">
        <v>2.1654217453063895E-4</v>
      </c>
      <c r="V38" s="222">
        <v>3.062832127632955E-4</v>
      </c>
      <c r="W38" s="222">
        <v>3.3785305644398397E-4</v>
      </c>
      <c r="X38" s="222">
        <v>3.0440297155281753E-4</v>
      </c>
      <c r="Y38" s="222">
        <v>3.4985179443478877E-4</v>
      </c>
      <c r="Z38" s="222">
        <v>3.006786747229461E-4</v>
      </c>
      <c r="AA38" s="222">
        <v>3.2295720323992637E-4</v>
      </c>
      <c r="AB38" s="222">
        <v>2.9105913846495015E-4</v>
      </c>
      <c r="AC38" s="222">
        <v>3.0366966508274355E-4</v>
      </c>
      <c r="AD38" s="222">
        <v>3.6893423182622447E-4</v>
      </c>
      <c r="AE38" s="222">
        <v>4.9524471638228698E-4</v>
      </c>
      <c r="AF38" s="222">
        <v>5.0638907585885424E-4</v>
      </c>
      <c r="AG38" s="222">
        <v>6.4101187917399395E-4</v>
      </c>
      <c r="AH38" s="222">
        <v>6.4341792400106964E-4</v>
      </c>
      <c r="AI38" s="222">
        <v>6.5667480047147848E-4</v>
      </c>
      <c r="AJ38" s="222">
        <v>6.2583937546080198E-4</v>
      </c>
      <c r="AK38" s="222">
        <v>6.7145409643901718E-4</v>
      </c>
      <c r="AL38" s="222">
        <v>5.4432723138726899E-4</v>
      </c>
      <c r="AM38" s="222">
        <v>7.1692783573279516E-4</v>
      </c>
      <c r="AN38" s="222">
        <v>5.9597791316041483E-4</v>
      </c>
      <c r="AO38" s="222">
        <v>7.7296819787985862E-4</v>
      </c>
      <c r="AP38" s="222">
        <v>1.0927369417935455E-3</v>
      </c>
      <c r="AQ38" s="222">
        <v>5.8767387588363519E-4</v>
      </c>
      <c r="AR38" s="222">
        <v>5.8433892840320761E-4</v>
      </c>
      <c r="AS38" s="222">
        <v>5.8633929574753807E-4</v>
      </c>
      <c r="AT38" s="222">
        <v>5.1251825846295774E-4</v>
      </c>
      <c r="AU38" s="222">
        <v>7.3428178063331801E-4</v>
      </c>
      <c r="AV38" s="222">
        <v>6.1770337883748226E-4</v>
      </c>
      <c r="AW38" s="222">
        <v>6.2048572398080374E-4</v>
      </c>
      <c r="AX38" s="222">
        <v>6.3903056696211968E-4</v>
      </c>
      <c r="AY38" s="222">
        <v>5.3642313056538994E-4</v>
      </c>
      <c r="AZ38" s="222">
        <v>4.9626252287460063E-4</v>
      </c>
      <c r="BA38" s="222">
        <v>4.686454063065391E-4</v>
      </c>
      <c r="BB38" s="222">
        <v>3.8151181358854789E-4</v>
      </c>
      <c r="BC38" s="222">
        <v>3.9758242699265256E-4</v>
      </c>
      <c r="BD38" s="222">
        <v>3.4634885846822957E-4</v>
      </c>
      <c r="BE38" s="222">
        <v>3.4693390056078166E-4</v>
      </c>
      <c r="BF38" s="222">
        <v>3.5543121832649221E-4</v>
      </c>
      <c r="BG38" s="222">
        <v>6.8956563383720923E-4</v>
      </c>
      <c r="BH38" s="222">
        <v>4.1315247822836226E-4</v>
      </c>
      <c r="BI38" s="222">
        <v>3.6168303170754578E-4</v>
      </c>
      <c r="BJ38" s="222">
        <v>6.1527139205647043E-4</v>
      </c>
      <c r="BK38" s="222">
        <v>4.8812519248984525E-4</v>
      </c>
      <c r="BL38" s="222">
        <v>3.9461215194200067E-4</v>
      </c>
      <c r="BM38" s="222">
        <v>3.7268253576510067E-5</v>
      </c>
      <c r="BN38" s="222">
        <v>4.7952312428744062E-4</v>
      </c>
      <c r="BO38" s="222">
        <v>3.7673326632956211E-4</v>
      </c>
      <c r="BP38" s="222">
        <v>2.4099214100155669E-4</v>
      </c>
      <c r="BQ38" s="222">
        <v>9.3758885959991086E-5</v>
      </c>
      <c r="BR38" s="222">
        <v>8.6465836104855371E-4</v>
      </c>
      <c r="BS38" s="222">
        <v>6.0578775580463838E-4</v>
      </c>
      <c r="BT38" s="222">
        <v>6.1115499573790243E-4</v>
      </c>
    </row>
    <row r="39" spans="1:72" ht="15" customHeight="1">
      <c r="A39" s="234" t="s">
        <v>255</v>
      </c>
      <c r="B39" s="235" t="s">
        <v>46</v>
      </c>
      <c r="C39" s="222">
        <v>7.8535485914171994E-4</v>
      </c>
      <c r="D39" s="222">
        <v>5.7493825374963826E-4</v>
      </c>
      <c r="E39" s="222">
        <v>7.6777139733758741E-4</v>
      </c>
      <c r="F39" s="222">
        <v>1.1350544530064574E-3</v>
      </c>
      <c r="G39" s="222">
        <v>1.1370597578713318E-3</v>
      </c>
      <c r="H39" s="222">
        <v>1.043820281377641E-3</v>
      </c>
      <c r="I39" s="222">
        <v>2.4780647511870988E-4</v>
      </c>
      <c r="J39" s="222">
        <v>2.4046811125657947E-4</v>
      </c>
      <c r="K39" s="222">
        <v>2.4690352633737031E-4</v>
      </c>
      <c r="L39" s="222">
        <v>2.4664718907663235E-4</v>
      </c>
      <c r="M39" s="222">
        <v>2.6538271979375974E-4</v>
      </c>
      <c r="N39" s="222">
        <v>2.5008048225043855E-4</v>
      </c>
      <c r="O39" s="222">
        <v>2.1741434554205472E-4</v>
      </c>
      <c r="P39" s="222">
        <v>2.6356120536072278E-4</v>
      </c>
      <c r="Q39" s="222">
        <v>2.2100494103903894E-4</v>
      </c>
      <c r="R39" s="222">
        <v>3.7332411164743318E-4</v>
      </c>
      <c r="S39" s="222">
        <v>2.0166072307385274E-3</v>
      </c>
      <c r="T39" s="222">
        <v>2.7391134216557659E-3</v>
      </c>
      <c r="U39" s="222">
        <v>1.9253423778919855E-3</v>
      </c>
      <c r="V39" s="222">
        <v>2.6171744408504029E-4</v>
      </c>
      <c r="W39" s="222">
        <v>2.928059822514528E-4</v>
      </c>
      <c r="X39" s="222">
        <v>2.5850093615993234E-4</v>
      </c>
      <c r="Y39" s="222">
        <v>2.9849740259115003E-4</v>
      </c>
      <c r="Z39" s="222">
        <v>2.5772457833395378E-4</v>
      </c>
      <c r="AA39" s="222">
        <v>2.7611608215932635E-4</v>
      </c>
      <c r="AB39" s="222">
        <v>2.4873676373917932E-4</v>
      </c>
      <c r="AC39" s="222">
        <v>2.5938092930470635E-4</v>
      </c>
      <c r="AD39" s="222">
        <v>3.1622934156533522E-4</v>
      </c>
      <c r="AE39" s="222">
        <v>1.4166549505098467E-3</v>
      </c>
      <c r="AF39" s="222">
        <v>2.1351276396344042E-3</v>
      </c>
      <c r="AG39" s="222">
        <v>2.6725732620624591E-3</v>
      </c>
      <c r="AH39" s="222">
        <v>2.6625197373260075E-3</v>
      </c>
      <c r="AI39" s="222">
        <v>2.7815612863508429E-3</v>
      </c>
      <c r="AJ39" s="222">
        <v>2.6756826060508813E-3</v>
      </c>
      <c r="AK39" s="222">
        <v>2.5037271392641318E-3</v>
      </c>
      <c r="AL39" s="222">
        <v>2.4438024659157597E-3</v>
      </c>
      <c r="AM39" s="222">
        <v>3.2222418600894613E-3</v>
      </c>
      <c r="AN39" s="222">
        <v>1.635118889952933E-3</v>
      </c>
      <c r="AO39" s="222">
        <v>1.2146643109540636E-3</v>
      </c>
      <c r="AP39" s="222">
        <v>8.0134042398193343E-4</v>
      </c>
      <c r="AQ39" s="222">
        <v>2.1619600578550173E-3</v>
      </c>
      <c r="AR39" s="222">
        <v>2.0811531480397546E-3</v>
      </c>
      <c r="AS39" s="222">
        <v>2.019365885733931E-3</v>
      </c>
      <c r="AT39" s="222">
        <v>2.5754042487763627E-3</v>
      </c>
      <c r="AU39" s="222">
        <v>2.1569527306103719E-3</v>
      </c>
      <c r="AV39" s="222">
        <v>3.0267465563036632E-3</v>
      </c>
      <c r="AW39" s="222">
        <v>2.9570022783460179E-3</v>
      </c>
      <c r="AX39" s="222">
        <v>2.863803651941351E-3</v>
      </c>
      <c r="AY39" s="222">
        <v>3.3794657225619568E-3</v>
      </c>
      <c r="AZ39" s="222">
        <v>3.277400411484342E-3</v>
      </c>
      <c r="BA39" s="222">
        <v>2.0177195566795018E-3</v>
      </c>
      <c r="BB39" s="222">
        <v>1.4105314964114875E-3</v>
      </c>
      <c r="BC39" s="222">
        <v>1.5801352867656703E-3</v>
      </c>
      <c r="BD39" s="222">
        <v>1.0447244255435122E-3</v>
      </c>
      <c r="BE39" s="222">
        <v>1.3991104842287262E-3</v>
      </c>
      <c r="BF39" s="222">
        <v>9.9062120204544929E-4</v>
      </c>
      <c r="BG39" s="222">
        <v>1.4676914425936611E-3</v>
      </c>
      <c r="BH39" s="222">
        <v>1.4416649920053124E-3</v>
      </c>
      <c r="BI39" s="222">
        <v>1.7749259889351784E-3</v>
      </c>
      <c r="BJ39" s="222">
        <v>7.2210308070936246E-4</v>
      </c>
      <c r="BK39" s="222">
        <v>2.1791303236153806E-3</v>
      </c>
      <c r="BL39" s="222">
        <v>5.0291446517571762E-3</v>
      </c>
      <c r="BM39" s="222">
        <v>9.4412909060492169E-5</v>
      </c>
      <c r="BN39" s="222">
        <v>4.0308978568775062E-4</v>
      </c>
      <c r="BO39" s="222">
        <v>1.1986375030796966E-3</v>
      </c>
      <c r="BP39" s="222">
        <v>3.5796250892313841E-4</v>
      </c>
      <c r="BQ39" s="222">
        <v>3.8579476026160265E-4</v>
      </c>
      <c r="BR39" s="222">
        <v>1.5046750890795909E-4</v>
      </c>
      <c r="BS39" s="222">
        <v>1.6386062247174645E-4</v>
      </c>
      <c r="BT39" s="222">
        <v>1.8567193984665169E-4</v>
      </c>
    </row>
    <row r="40" spans="1:72" ht="15" customHeight="1">
      <c r="A40" s="234" t="s">
        <v>256</v>
      </c>
      <c r="B40" s="235" t="s">
        <v>47</v>
      </c>
      <c r="C40" s="222">
        <v>1.4467776885724733E-2</v>
      </c>
      <c r="D40" s="222">
        <v>1.4501224009691761E-2</v>
      </c>
      <c r="E40" s="222">
        <v>1.1517905661996269E-2</v>
      </c>
      <c r="F40" s="222">
        <v>9.1793434838970522E-3</v>
      </c>
      <c r="G40" s="222">
        <v>9.2254903992765556E-3</v>
      </c>
      <c r="H40" s="222">
        <v>7.0798245171700873E-3</v>
      </c>
      <c r="I40" s="222">
        <v>1.4828622784039727E-2</v>
      </c>
      <c r="J40" s="222">
        <v>2.2296737649290618E-2</v>
      </c>
      <c r="K40" s="222">
        <v>1.7968974704578117E-2</v>
      </c>
      <c r="L40" s="222">
        <v>1.800945200411359E-2</v>
      </c>
      <c r="M40" s="222">
        <v>1.5050991394017514E-2</v>
      </c>
      <c r="N40" s="222">
        <v>9.9234317075852594E-3</v>
      </c>
      <c r="O40" s="222">
        <v>1.542147129722987E-2</v>
      </c>
      <c r="P40" s="222">
        <v>7.6544903259018419E-3</v>
      </c>
      <c r="Q40" s="222">
        <v>9.9294362795396777E-3</v>
      </c>
      <c r="R40" s="222">
        <v>1.7620393038920733E-2</v>
      </c>
      <c r="S40" s="222">
        <v>1.0583530901632407E-2</v>
      </c>
      <c r="T40" s="222">
        <v>1.1478189576462258E-2</v>
      </c>
      <c r="U40" s="222">
        <v>1.0470520254342907E-2</v>
      </c>
      <c r="V40" s="222">
        <v>1.8098314782359022E-2</v>
      </c>
      <c r="W40" s="222">
        <v>2.0181089238253975E-2</v>
      </c>
      <c r="X40" s="222">
        <v>1.5171830645648367E-2</v>
      </c>
      <c r="Y40" s="222">
        <v>2.40081781869011E-2</v>
      </c>
      <c r="Z40" s="222">
        <v>1.3784174074543767E-2</v>
      </c>
      <c r="AA40" s="222">
        <v>2.6387575762431694E-2</v>
      </c>
      <c r="AB40" s="222">
        <v>1.6133487244877755E-2</v>
      </c>
      <c r="AC40" s="222">
        <v>1.5250946328403722E-2</v>
      </c>
      <c r="AD40" s="222">
        <v>4.6049015547942627E-2</v>
      </c>
      <c r="AE40" s="222">
        <v>1.3008454452563956E-2</v>
      </c>
      <c r="AF40" s="222">
        <v>1.2010925351878737E-2</v>
      </c>
      <c r="AG40" s="222">
        <v>1.4205546747464817E-2</v>
      </c>
      <c r="AH40" s="222">
        <v>1.4328250377561212E-2</v>
      </c>
      <c r="AI40" s="222">
        <v>1.1595298574311571E-2</v>
      </c>
      <c r="AJ40" s="222">
        <v>1.2360972594633052E-2</v>
      </c>
      <c r="AK40" s="222">
        <v>8.0574491572682067E-3</v>
      </c>
      <c r="AL40" s="222">
        <v>1.6054818288260959E-2</v>
      </c>
      <c r="AM40" s="222">
        <v>1.1366479139602684E-2</v>
      </c>
      <c r="AN40" s="222">
        <v>5.7789482263289798E-3</v>
      </c>
      <c r="AO40" s="222">
        <v>6.2941696113074201E-3</v>
      </c>
      <c r="AP40" s="222">
        <v>1.318569243097545E-2</v>
      </c>
      <c r="AQ40" s="222">
        <v>2.5820082345901087E-2</v>
      </c>
      <c r="AR40" s="222">
        <v>2.7179150629371457E-2</v>
      </c>
      <c r="AS40" s="222">
        <v>2.8699472739673142E-2</v>
      </c>
      <c r="AT40" s="222">
        <v>1.9334751300515082E-2</v>
      </c>
      <c r="AU40" s="222">
        <v>4.9564020192748972E-3</v>
      </c>
      <c r="AV40" s="222">
        <v>1.0500957440237197E-2</v>
      </c>
      <c r="AW40" s="222">
        <v>1.2448494837364875E-2</v>
      </c>
      <c r="AX40" s="222">
        <v>1.243742825698496E-2</v>
      </c>
      <c r="AY40" s="222">
        <v>1.2498658942173587E-2</v>
      </c>
      <c r="AZ40" s="222">
        <v>6.823609689525759E-3</v>
      </c>
      <c r="BA40" s="222">
        <v>1.2255036337665007E-2</v>
      </c>
      <c r="BB40" s="222">
        <v>8.0307794171278445E-3</v>
      </c>
      <c r="BC40" s="222">
        <v>8.1969942768519363E-3</v>
      </c>
      <c r="BD40" s="222">
        <v>7.0916348233904716E-3</v>
      </c>
      <c r="BE40" s="222">
        <v>1.4451787562704037E-2</v>
      </c>
      <c r="BF40" s="222">
        <v>5.2603820312320847E-3</v>
      </c>
      <c r="BG40" s="222">
        <v>1.0921275163341935E-2</v>
      </c>
      <c r="BH40" s="222">
        <v>3.5034331597926502E-2</v>
      </c>
      <c r="BI40" s="222">
        <v>4.3489035645872122E-2</v>
      </c>
      <c r="BJ40" s="222">
        <v>6.3782474854985876E-3</v>
      </c>
      <c r="BK40" s="222">
        <v>6.4269817011162961E-3</v>
      </c>
      <c r="BL40" s="222">
        <v>4.7238243006195698E-3</v>
      </c>
      <c r="BM40" s="222">
        <v>2.7330052622774049E-5</v>
      </c>
      <c r="BN40" s="222">
        <v>1.4415690611509409E-2</v>
      </c>
      <c r="BO40" s="222">
        <v>1.3177191081980549E-2</v>
      </c>
      <c r="BP40" s="222">
        <v>1.4947319781638721E-2</v>
      </c>
      <c r="BQ40" s="222">
        <v>1.1098900254378617E-2</v>
      </c>
      <c r="BR40" s="222">
        <v>8.0171631858987225E-3</v>
      </c>
      <c r="BS40" s="222">
        <v>1.9822169845673088E-2</v>
      </c>
      <c r="BT40" s="222">
        <v>1.7528739182156892E-2</v>
      </c>
    </row>
    <row r="41" spans="1:72" ht="15" customHeight="1">
      <c r="A41" s="240" t="s">
        <v>257</v>
      </c>
      <c r="B41" s="241" t="s">
        <v>55</v>
      </c>
      <c r="C41" s="223">
        <v>0.51230610037805391</v>
      </c>
      <c r="D41" s="223">
        <v>0.52685388511812381</v>
      </c>
      <c r="E41" s="223">
        <v>0.5349119891190014</v>
      </c>
      <c r="F41" s="223">
        <v>0.52626182624036366</v>
      </c>
      <c r="G41" s="223">
        <v>0.52471589300089239</v>
      </c>
      <c r="H41" s="223">
        <v>0.59659623821289898</v>
      </c>
      <c r="I41" s="223">
        <v>0.5471580788826047</v>
      </c>
      <c r="J41" s="223">
        <v>0.52996499853047263</v>
      </c>
      <c r="K41" s="223">
        <v>0.51366800345561192</v>
      </c>
      <c r="L41" s="223">
        <v>0.5126979915608797</v>
      </c>
      <c r="M41" s="223">
        <v>0.58359555673503427</v>
      </c>
      <c r="N41" s="223">
        <v>0.59604102748940235</v>
      </c>
      <c r="O41" s="223">
        <v>0.57213943869051342</v>
      </c>
      <c r="P41" s="223">
        <v>0.60590478038341988</v>
      </c>
      <c r="Q41" s="223">
        <v>0.66194137054635582</v>
      </c>
      <c r="R41" s="223">
        <v>0.51842884108845844</v>
      </c>
      <c r="S41" s="223">
        <v>0.52744205388834264</v>
      </c>
      <c r="T41" s="223">
        <v>0.52733523394264636</v>
      </c>
      <c r="U41" s="223">
        <v>0.52745554706908993</v>
      </c>
      <c r="V41" s="223">
        <v>0.51781669176802836</v>
      </c>
      <c r="W41" s="223">
        <v>0.52620988933435442</v>
      </c>
      <c r="X41" s="223">
        <v>0.48935193573715047</v>
      </c>
      <c r="Y41" s="223">
        <v>0.49285291299763612</v>
      </c>
      <c r="Z41" s="223">
        <v>0.50080385523242255</v>
      </c>
      <c r="AA41" s="223">
        <v>0.51961841743574444</v>
      </c>
      <c r="AB41" s="223">
        <v>0.50306280343410181</v>
      </c>
      <c r="AC41" s="223">
        <v>0.53271401201186042</v>
      </c>
      <c r="AD41" s="223">
        <v>0.54026277152430069</v>
      </c>
      <c r="AE41" s="223">
        <v>0.48890714272271674</v>
      </c>
      <c r="AF41" s="223">
        <v>0.5009394152992005</v>
      </c>
      <c r="AG41" s="223">
        <v>0.50615663848772585</v>
      </c>
      <c r="AH41" s="223">
        <v>0.50569778880081606</v>
      </c>
      <c r="AI41" s="223">
        <v>0.5039837633060672</v>
      </c>
      <c r="AJ41" s="223">
        <v>0.50472475192150235</v>
      </c>
      <c r="AK41" s="223">
        <v>0.58594043405524132</v>
      </c>
      <c r="AL41" s="223">
        <v>0.54038936407270166</v>
      </c>
      <c r="AM41" s="223">
        <v>0.4848944301472613</v>
      </c>
      <c r="AN41" s="223">
        <v>0.53906202245359525</v>
      </c>
      <c r="AO41" s="223">
        <v>0.53986307420494695</v>
      </c>
      <c r="AP41" s="223">
        <v>0.56385226196546956</v>
      </c>
      <c r="AQ41" s="223">
        <v>0.51290512152863188</v>
      </c>
      <c r="AR41" s="223">
        <v>0.51424092106793118</v>
      </c>
      <c r="AS41" s="223">
        <v>0.51282436412226562</v>
      </c>
      <c r="AT41" s="223">
        <v>0.54011736668118804</v>
      </c>
      <c r="AU41" s="223">
        <v>0.52680128499311607</v>
      </c>
      <c r="AV41" s="223">
        <v>0.45123231824078075</v>
      </c>
      <c r="AW41" s="223">
        <v>0.49976247030878862</v>
      </c>
      <c r="AX41" s="223">
        <v>0.5047394767049691</v>
      </c>
      <c r="AY41" s="223">
        <v>0.47720201695097092</v>
      </c>
      <c r="AZ41" s="223">
        <v>0.53376135975931271</v>
      </c>
      <c r="BA41" s="223">
        <v>0.50630315760306999</v>
      </c>
      <c r="BB41" s="223">
        <v>0.50358718474377628</v>
      </c>
      <c r="BC41" s="223">
        <v>0.47499410422640315</v>
      </c>
      <c r="BD41" s="223">
        <v>0.61893108793286511</v>
      </c>
      <c r="BE41" s="223">
        <v>0.56786254592608598</v>
      </c>
      <c r="BF41" s="223">
        <v>0.52756311770506092</v>
      </c>
      <c r="BG41" s="223">
        <v>0.5139697227378679</v>
      </c>
      <c r="BH41" s="223">
        <v>0.51361967754135585</v>
      </c>
      <c r="BI41" s="223">
        <v>0.31358588632436268</v>
      </c>
      <c r="BJ41" s="223">
        <v>0.48354594158284997</v>
      </c>
      <c r="BK41" s="223">
        <v>0.51220603531934428</v>
      </c>
      <c r="BL41" s="223">
        <v>0.53570087822806667</v>
      </c>
      <c r="BM41" s="223">
        <v>0.44831721412350867</v>
      </c>
      <c r="BN41" s="223">
        <v>0.47193295216297809</v>
      </c>
      <c r="BO41" s="223">
        <v>0.45558262646961822</v>
      </c>
      <c r="BP41" s="223">
        <v>0.40582329925292437</v>
      </c>
      <c r="BQ41" s="223">
        <v>0.42960782656143126</v>
      </c>
      <c r="BR41" s="223">
        <v>0.52578857690231906</v>
      </c>
      <c r="BS41" s="223">
        <v>0.47248300152936579</v>
      </c>
      <c r="BT41" s="223">
        <v>0.52114298338108966</v>
      </c>
    </row>
    <row r="42" spans="1:72" ht="15" customHeight="1">
      <c r="A42" s="234" t="s">
        <v>258</v>
      </c>
      <c r="B42" s="235" t="s">
        <v>69</v>
      </c>
      <c r="C42" s="222">
        <v>1.2129928815928892E-2</v>
      </c>
      <c r="D42" s="222">
        <v>1.3357519853204601E-2</v>
      </c>
      <c r="E42" s="222">
        <v>1.3007623690323728E-2</v>
      </c>
      <c r="F42" s="222">
        <v>1.3619352016868995E-2</v>
      </c>
      <c r="G42" s="222">
        <v>1.3689937913367329E-2</v>
      </c>
      <c r="H42" s="222">
        <v>1.0407947153446624E-2</v>
      </c>
      <c r="I42" s="222">
        <v>1.2141596067154634E-2</v>
      </c>
      <c r="J42" s="222">
        <v>1.313223074251209E-2</v>
      </c>
      <c r="K42" s="222">
        <v>1.3606147897805801E-2</v>
      </c>
      <c r="L42" s="222">
        <v>1.3645269277989E-2</v>
      </c>
      <c r="M42" s="222">
        <v>1.0785911968760662E-2</v>
      </c>
      <c r="N42" s="222">
        <v>9.970272178863912E-3</v>
      </c>
      <c r="O42" s="222">
        <v>1.4774663619242257E-2</v>
      </c>
      <c r="P42" s="222">
        <v>7.9875868279960325E-3</v>
      </c>
      <c r="Q42" s="222">
        <v>8.1771828184444405E-3</v>
      </c>
      <c r="R42" s="222">
        <v>1.3723349157189918E-2</v>
      </c>
      <c r="S42" s="222">
        <v>1.5142317092156861E-2</v>
      </c>
      <c r="T42" s="222">
        <v>1.3304265190899436E-2</v>
      </c>
      <c r="U42" s="222">
        <v>1.5374494391675366E-2</v>
      </c>
      <c r="V42" s="222">
        <v>1.3626977277773823E-2</v>
      </c>
      <c r="W42" s="222">
        <v>1.2515578779824918E-2</v>
      </c>
      <c r="X42" s="222">
        <v>1.527813009603189E-2</v>
      </c>
      <c r="Y42" s="222">
        <v>1.5141521470147853E-2</v>
      </c>
      <c r="Z42" s="222">
        <v>1.4052125818684622E-2</v>
      </c>
      <c r="AA42" s="222">
        <v>1.3433951348510678E-2</v>
      </c>
      <c r="AB42" s="222">
        <v>1.3690421976350949E-2</v>
      </c>
      <c r="AC42" s="222">
        <v>1.3369533366670048E-2</v>
      </c>
      <c r="AD42" s="222">
        <v>1.3823739788427512E-2</v>
      </c>
      <c r="AE42" s="222">
        <v>1.0452435539919253E-2</v>
      </c>
      <c r="AF42" s="222">
        <v>1.1011843617185902E-2</v>
      </c>
      <c r="AG42" s="222">
        <v>1.1717061548804383E-2</v>
      </c>
      <c r="AH42" s="222">
        <v>1.1777435140929835E-2</v>
      </c>
      <c r="AI42" s="222">
        <v>1.2498306195951164E-2</v>
      </c>
      <c r="AJ42" s="222">
        <v>1.1742872370558823E-2</v>
      </c>
      <c r="AK42" s="222">
        <v>1.0913974211610465E-2</v>
      </c>
      <c r="AL42" s="222">
        <v>1.0563350334109189E-2</v>
      </c>
      <c r="AM42" s="222">
        <v>1.4169682710920747E-2</v>
      </c>
      <c r="AN42" s="222">
        <v>1.0638460441329286E-2</v>
      </c>
      <c r="AO42" s="222">
        <v>7.1775618374558302E-3</v>
      </c>
      <c r="AP42" s="222">
        <v>3.5696073431922487E-3</v>
      </c>
      <c r="AQ42" s="222">
        <v>8.7462331177932794E-3</v>
      </c>
      <c r="AR42" s="222">
        <v>8.3866924445863411E-3</v>
      </c>
      <c r="AS42" s="222">
        <v>8.1542328245421385E-3</v>
      </c>
      <c r="AT42" s="222">
        <v>9.7890987366424931E-3</v>
      </c>
      <c r="AU42" s="222">
        <v>1.1381367599816429E-2</v>
      </c>
      <c r="AV42" s="222">
        <v>1.0500957440237197E-2</v>
      </c>
      <c r="AW42" s="222">
        <v>1.2283678316932474E-2</v>
      </c>
      <c r="AX42" s="222">
        <v>1.2401926558820397E-2</v>
      </c>
      <c r="AY42" s="222">
        <v>1.1747666559382041E-2</v>
      </c>
      <c r="AZ42" s="222">
        <v>8.0849436018320363E-3</v>
      </c>
      <c r="BA42" s="222">
        <v>1.1646535979984328E-2</v>
      </c>
      <c r="BB42" s="222">
        <v>1.1553788739824876E-2</v>
      </c>
      <c r="BC42" s="222">
        <v>1.192407466937793E-2</v>
      </c>
      <c r="BD42" s="222">
        <v>1.0719781062098647E-2</v>
      </c>
      <c r="BE42" s="222">
        <v>1.3166425898331304E-2</v>
      </c>
      <c r="BF42" s="222">
        <v>9.9910568919259791E-3</v>
      </c>
      <c r="BG42" s="222">
        <v>1.5390554670431477E-2</v>
      </c>
      <c r="BH42" s="222">
        <v>1.1065246886690125E-2</v>
      </c>
      <c r="BI42" s="222">
        <v>1.1828374703620848E-2</v>
      </c>
      <c r="BJ42" s="222">
        <v>7.3575379648167637E-3</v>
      </c>
      <c r="BK42" s="222">
        <v>1.835118283193966E-2</v>
      </c>
      <c r="BL42" s="222">
        <v>9.0616775913104682E-3</v>
      </c>
      <c r="BM42" s="222">
        <v>4.3545883845619989E-3</v>
      </c>
      <c r="BN42" s="222">
        <v>9.663266308269745E-3</v>
      </c>
      <c r="BO42" s="222">
        <v>9.285366976005089E-3</v>
      </c>
      <c r="BP42" s="222">
        <v>9.2730125718258199E-3</v>
      </c>
      <c r="BQ42" s="222">
        <v>1.1277195840794337E-2</v>
      </c>
      <c r="BR42" s="222">
        <v>1.081246803448461E-2</v>
      </c>
      <c r="BS42" s="222">
        <v>7.6501393642869914E-3</v>
      </c>
      <c r="BT42" s="222">
        <v>9.6850989366193754E-3</v>
      </c>
    </row>
    <row r="43" spans="1:72" ht="15" customHeight="1">
      <c r="A43" s="242" t="s">
        <v>272</v>
      </c>
      <c r="B43" s="243" t="s">
        <v>70</v>
      </c>
      <c r="C43" s="224">
        <v>0.34379289649330025</v>
      </c>
      <c r="D43" s="224">
        <v>0.32922686820497249</v>
      </c>
      <c r="E43" s="224">
        <v>0.32682229714914024</v>
      </c>
      <c r="F43" s="224">
        <v>0.33107670857634175</v>
      </c>
      <c r="G43" s="224">
        <v>0.33245836221055769</v>
      </c>
      <c r="H43" s="224">
        <v>0.26821642882355906</v>
      </c>
      <c r="I43" s="224">
        <v>0.3207993002461022</v>
      </c>
      <c r="J43" s="224">
        <v>0.34219948165762687</v>
      </c>
      <c r="K43" s="224">
        <v>0.35393101795574772</v>
      </c>
      <c r="L43" s="224">
        <v>0.35467760609181742</v>
      </c>
      <c r="M43" s="224">
        <v>0.30010994426962884</v>
      </c>
      <c r="N43" s="224">
        <v>0.27135558308646157</v>
      </c>
      <c r="O43" s="224">
        <v>0.30229426488133254</v>
      </c>
      <c r="P43" s="224">
        <v>0.2585877493387137</v>
      </c>
      <c r="Q43" s="224">
        <v>0.2451576238811625</v>
      </c>
      <c r="R43" s="224">
        <v>0.33174093566000157</v>
      </c>
      <c r="S43" s="224">
        <v>0.33112168291620214</v>
      </c>
      <c r="T43" s="224">
        <v>0.33563456127601693</v>
      </c>
      <c r="U43" s="224">
        <v>0.33055162942102034</v>
      </c>
      <c r="V43" s="224">
        <v>0.33178299337623524</v>
      </c>
      <c r="W43" s="224">
        <v>0.32493956184212502</v>
      </c>
      <c r="X43" s="224">
        <v>0.35569245636286767</v>
      </c>
      <c r="Y43" s="224">
        <v>0.3426124300095808</v>
      </c>
      <c r="Z43" s="224">
        <v>0.34831476761833852</v>
      </c>
      <c r="AA43" s="224">
        <v>0.33345906476360232</v>
      </c>
      <c r="AB43" s="224">
        <v>0.34099954064135968</v>
      </c>
      <c r="AC43" s="224">
        <v>0.32138790598222372</v>
      </c>
      <c r="AD43" s="224">
        <v>0.2973158152317133</v>
      </c>
      <c r="AE43" s="224">
        <v>0.36411012375582719</v>
      </c>
      <c r="AF43" s="224">
        <v>0.33207772754497022</v>
      </c>
      <c r="AG43" s="224">
        <v>0.32962159506813032</v>
      </c>
      <c r="AH43" s="224">
        <v>0.32971044131183014</v>
      </c>
      <c r="AI43" s="224">
        <v>0.33595372176346222</v>
      </c>
      <c r="AJ43" s="224">
        <v>0.3122840454298505</v>
      </c>
      <c r="AK43" s="224">
        <v>0.2691620480487999</v>
      </c>
      <c r="AL43" s="224">
        <v>0.30376861556605778</v>
      </c>
      <c r="AM43" s="224">
        <v>0.3712422256335004</v>
      </c>
      <c r="AN43" s="224">
        <v>0.32780822755149858</v>
      </c>
      <c r="AO43" s="224">
        <v>0.30808303886925797</v>
      </c>
      <c r="AP43" s="224">
        <v>0.28221752750054635</v>
      </c>
      <c r="AQ43" s="224">
        <v>0.30345797326754725</v>
      </c>
      <c r="AR43" s="224">
        <v>0.29941802601835593</v>
      </c>
      <c r="AS43" s="224">
        <v>0.29248206213416378</v>
      </c>
      <c r="AT43" s="224">
        <v>0.34791020680111728</v>
      </c>
      <c r="AU43" s="224">
        <v>0.36778338687471318</v>
      </c>
      <c r="AV43" s="224">
        <v>0.35870035209092593</v>
      </c>
      <c r="AW43" s="224">
        <v>0.34320616607688204</v>
      </c>
      <c r="AX43" s="224">
        <v>0.33636675620983869</v>
      </c>
      <c r="AY43" s="224">
        <v>0.37420877588241602</v>
      </c>
      <c r="AZ43" s="224">
        <v>0.32427654229087188</v>
      </c>
      <c r="BA43" s="224">
        <v>0.32249090860741564</v>
      </c>
      <c r="BB43" s="224">
        <v>0.31300078957897381</v>
      </c>
      <c r="BC43" s="224">
        <v>0.31994579286431291</v>
      </c>
      <c r="BD43" s="224">
        <v>0.2595231741453416</v>
      </c>
      <c r="BE43" s="224">
        <v>0.27413465585294555</v>
      </c>
      <c r="BF43" s="224">
        <v>0.32683620353596737</v>
      </c>
      <c r="BG43" s="224">
        <v>0.33162862161676487</v>
      </c>
      <c r="BH43" s="224">
        <v>0.28183739267084978</v>
      </c>
      <c r="BI43" s="224">
        <v>0.42846043589503152</v>
      </c>
      <c r="BJ43" s="224">
        <v>0.34590715930583144</v>
      </c>
      <c r="BK43" s="224">
        <v>0.33995595251239197</v>
      </c>
      <c r="BL43" s="224">
        <v>0.33470503461737505</v>
      </c>
      <c r="BM43" s="224">
        <v>0.39247943206494285</v>
      </c>
      <c r="BN43" s="224">
        <v>0.40929892694424636</v>
      </c>
      <c r="BO43" s="224">
        <v>0.42672016539763608</v>
      </c>
      <c r="BP43" s="224">
        <v>0.42238912391268368</v>
      </c>
      <c r="BQ43" s="224">
        <v>0.42581289722642773</v>
      </c>
      <c r="BR43" s="224">
        <v>0.39152776090218339</v>
      </c>
      <c r="BS43" s="224">
        <v>0.4279509808465139</v>
      </c>
      <c r="BT43" s="224">
        <v>0.38926249361412069</v>
      </c>
    </row>
    <row r="44" spans="1:72" ht="15" customHeight="1">
      <c r="A44" s="234" t="s">
        <v>273</v>
      </c>
      <c r="B44" s="235" t="s">
        <v>72</v>
      </c>
      <c r="C44" s="222">
        <v>3.8098126757822197E-2</v>
      </c>
      <c r="D44" s="222">
        <v>4.6716997965982936E-2</v>
      </c>
      <c r="E44" s="222">
        <v>4.5868557282546865E-2</v>
      </c>
      <c r="F44" s="222">
        <v>4.7831493976110064E-2</v>
      </c>
      <c r="G44" s="222">
        <v>4.7634590956080053E-2</v>
      </c>
      <c r="H44" s="222">
        <v>5.6789874439009631E-2</v>
      </c>
      <c r="I44" s="222">
        <v>4.3089615511518471E-2</v>
      </c>
      <c r="J44" s="222">
        <v>3.727255724476982E-2</v>
      </c>
      <c r="K44" s="222">
        <v>3.6495557162964369E-2</v>
      </c>
      <c r="L44" s="222">
        <v>3.6513250186760306E-2</v>
      </c>
      <c r="M44" s="222">
        <v>3.5220078098343252E-2</v>
      </c>
      <c r="N44" s="222">
        <v>5.3737135244715663E-2</v>
      </c>
      <c r="O44" s="222">
        <v>3.9198447661572829E-2</v>
      </c>
      <c r="P44" s="222">
        <v>5.9736988347790877E-2</v>
      </c>
      <c r="Q44" s="222">
        <v>2.7893980772570128E-2</v>
      </c>
      <c r="R44" s="222">
        <v>4.7604073897707065E-2</v>
      </c>
      <c r="S44" s="222">
        <v>4.6931570142928342E-2</v>
      </c>
      <c r="T44" s="222">
        <v>3.983826187414985E-2</v>
      </c>
      <c r="U44" s="222">
        <v>4.7827575939810692E-2</v>
      </c>
      <c r="V44" s="222">
        <v>4.7649748256630417E-2</v>
      </c>
      <c r="W44" s="222">
        <v>4.3065002928059821E-2</v>
      </c>
      <c r="X44" s="222">
        <v>5.4770791810110526E-2</v>
      </c>
      <c r="Y44" s="222">
        <v>5.1331924297207121E-2</v>
      </c>
      <c r="Z44" s="222">
        <v>4.886744365854357E-2</v>
      </c>
      <c r="AA44" s="222">
        <v>4.6985342427085013E-2</v>
      </c>
      <c r="AB44" s="222">
        <v>4.7529264313377631E-2</v>
      </c>
      <c r="AC44" s="222">
        <v>4.6786242820032034E-2</v>
      </c>
      <c r="AD44" s="222">
        <v>6.2011068026954788E-2</v>
      </c>
      <c r="AE44" s="222">
        <v>2.1931538528812335E-2</v>
      </c>
      <c r="AF44" s="222">
        <v>2.1779270510668261E-2</v>
      </c>
      <c r="AG44" s="222">
        <v>2.2931726656441807E-2</v>
      </c>
      <c r="AH44" s="222">
        <v>2.2908530855532742E-2</v>
      </c>
      <c r="AI44" s="222">
        <v>2.4570954382267269E-2</v>
      </c>
      <c r="AJ44" s="222">
        <v>2.2855261874824902E-2</v>
      </c>
      <c r="AK44" s="222">
        <v>2.1805187267409439E-2</v>
      </c>
      <c r="AL44" s="222">
        <v>2.0077736732732495E-2</v>
      </c>
      <c r="AM44" s="222">
        <v>2.7013547156492183E-2</v>
      </c>
      <c r="AN44" s="222">
        <v>2.6745145581613318E-2</v>
      </c>
      <c r="AO44" s="222">
        <v>1.4907243816254417E-2</v>
      </c>
      <c r="AP44" s="222">
        <v>4.8808916733445035E-3</v>
      </c>
      <c r="AQ44" s="222">
        <v>1.5918180053615179E-2</v>
      </c>
      <c r="AR44" s="222">
        <v>1.5136644652953918E-2</v>
      </c>
      <c r="AS44" s="222">
        <v>1.487321386252958E-2</v>
      </c>
      <c r="AT44" s="222">
        <v>1.5285857058657714E-2</v>
      </c>
      <c r="AU44" s="222">
        <v>2.1569527306103717E-2</v>
      </c>
      <c r="AV44" s="222">
        <v>2.0384211501636915E-2</v>
      </c>
      <c r="AW44" s="222">
        <v>2.3607542779582141E-2</v>
      </c>
      <c r="AX44" s="222">
        <v>2.3939978462303113E-2</v>
      </c>
      <c r="AY44" s="222">
        <v>2.2100632979294068E-2</v>
      </c>
      <c r="AZ44" s="222">
        <v>2.4327202423415319E-2</v>
      </c>
      <c r="BA44" s="222">
        <v>2.1760741007999639E-2</v>
      </c>
      <c r="BB44" s="222">
        <v>2.2816353844683088E-2</v>
      </c>
      <c r="BC44" s="222">
        <v>2.3241921091102104E-2</v>
      </c>
      <c r="BD44" s="222">
        <v>1.622729569675738E-2</v>
      </c>
      <c r="BE44" s="222">
        <v>2.3972563784650736E-2</v>
      </c>
      <c r="BF44" s="222">
        <v>2.3575408745901076E-2</v>
      </c>
      <c r="BG44" s="222">
        <v>2.5676432073915935E-2</v>
      </c>
      <c r="BH44" s="222">
        <v>2.3457324843944444E-2</v>
      </c>
      <c r="BI44" s="222">
        <v>2.0414997789714805E-2</v>
      </c>
      <c r="BJ44" s="222">
        <v>1.4802123972239588E-2</v>
      </c>
      <c r="BK44" s="222">
        <v>3.2553301527715635E-2</v>
      </c>
      <c r="BL44" s="222">
        <v>1.5579979050031252E-2</v>
      </c>
      <c r="BM44" s="222">
        <v>1.6226597607212484E-2</v>
      </c>
      <c r="BN44" s="222">
        <v>2.2146346358314369E-2</v>
      </c>
      <c r="BO44" s="222">
        <v>2.2677647985128814E-2</v>
      </c>
      <c r="BP44" s="222">
        <v>2.2787652740694529E-2</v>
      </c>
      <c r="BQ44" s="222">
        <v>2.0871342827060966E-2</v>
      </c>
      <c r="BR44" s="222">
        <v>2.0553296580643522E-2</v>
      </c>
      <c r="BS44" s="222">
        <v>1.7557913971518044E-2</v>
      </c>
      <c r="BT44" s="222">
        <v>2.341646543122762E-2</v>
      </c>
    </row>
    <row r="45" spans="1:72" ht="15" customHeight="1">
      <c r="A45" s="234" t="s">
        <v>274</v>
      </c>
      <c r="B45" s="235" t="s">
        <v>73</v>
      </c>
      <c r="C45" s="222">
        <v>4.9570405040114389E-2</v>
      </c>
      <c r="D45" s="222">
        <v>3.716980033678946E-2</v>
      </c>
      <c r="E45" s="222">
        <v>3.3278504625377771E-2</v>
      </c>
      <c r="F45" s="222">
        <v>3.3919539540531778E-2</v>
      </c>
      <c r="G45" s="222">
        <v>3.411899703327044E-2</v>
      </c>
      <c r="H45" s="222">
        <v>2.4844939740809844E-2</v>
      </c>
      <c r="I45" s="222">
        <v>3.2370987481166937E-2</v>
      </c>
      <c r="J45" s="222">
        <v>3.3037646618751172E-2</v>
      </c>
      <c r="K45" s="222">
        <v>3.7452827032408938E-2</v>
      </c>
      <c r="L45" s="222">
        <v>3.7640780193967764E-2</v>
      </c>
      <c r="M45" s="222">
        <v>2.390340068999507E-2</v>
      </c>
      <c r="N45" s="222">
        <v>2.4892137906286506E-2</v>
      </c>
      <c r="O45" s="222">
        <v>3.0811689282288068E-2</v>
      </c>
      <c r="P45" s="222">
        <v>2.2449246242991095E-2</v>
      </c>
      <c r="Q45" s="222">
        <v>1.9685225819691541E-2</v>
      </c>
      <c r="R45" s="222">
        <v>4.1238293086141117E-2</v>
      </c>
      <c r="S45" s="222">
        <v>3.1810150535027844E-2</v>
      </c>
      <c r="T45" s="222">
        <v>3.8207837218402367E-2</v>
      </c>
      <c r="U45" s="222">
        <v>3.1002013606851207E-2</v>
      </c>
      <c r="V45" s="222">
        <v>4.1878623141995974E-2</v>
      </c>
      <c r="W45" s="222">
        <v>4.669880024625734E-2</v>
      </c>
      <c r="X45" s="222">
        <v>3.654285196593586E-2</v>
      </c>
      <c r="Y45" s="222">
        <v>4.9579455675542949E-2</v>
      </c>
      <c r="Z45" s="222">
        <v>4.1229796233948464E-2</v>
      </c>
      <c r="AA45" s="222">
        <v>3.8341101152579202E-2</v>
      </c>
      <c r="AB45" s="222">
        <v>4.6856066306043734E-2</v>
      </c>
      <c r="AC45" s="222">
        <v>3.9571642094143086E-2</v>
      </c>
      <c r="AD45" s="222">
        <v>3.452170312088243E-2</v>
      </c>
      <c r="AE45" s="222">
        <v>7.5837934000582308E-2</v>
      </c>
      <c r="AF45" s="222">
        <v>8.2190609479206991E-2</v>
      </c>
      <c r="AG45" s="222">
        <v>7.826937611388915E-2</v>
      </c>
      <c r="AH45" s="222">
        <v>7.8574148760148788E-2</v>
      </c>
      <c r="AI45" s="222">
        <v>7.0730066239703959E-2</v>
      </c>
      <c r="AJ45" s="222">
        <v>9.8130891751457672E-2</v>
      </c>
      <c r="AK45" s="222">
        <v>6.4072653609350286E-2</v>
      </c>
      <c r="AL45" s="222">
        <v>7.5780556744696359E-2</v>
      </c>
      <c r="AM45" s="222">
        <v>4.755848573512899E-2</v>
      </c>
      <c r="AN45" s="222">
        <v>4.3697406222620673E-2</v>
      </c>
      <c r="AO45" s="222">
        <v>8.3149293286219075E-2</v>
      </c>
      <c r="AP45" s="222">
        <v>9.8346324761419107E-2</v>
      </c>
      <c r="AQ45" s="222">
        <v>0.11155785456994706</v>
      </c>
      <c r="AR45" s="222">
        <v>0.11531578936995848</v>
      </c>
      <c r="AS45" s="222">
        <v>0.12476899678125317</v>
      </c>
      <c r="AT45" s="222">
        <v>3.3326499756553829E-2</v>
      </c>
      <c r="AU45" s="222">
        <v>1.9229004130335015E-2</v>
      </c>
      <c r="AV45" s="222">
        <v>0.11507813947742294</v>
      </c>
      <c r="AW45" s="222">
        <v>7.4584323040380041E-2</v>
      </c>
      <c r="AX45" s="222">
        <v>7.5630450989905687E-2</v>
      </c>
      <c r="AY45" s="222">
        <v>6.9842291599613776E-2</v>
      </c>
      <c r="AZ45" s="222">
        <v>5.9934038439667915E-2</v>
      </c>
      <c r="BA45" s="222">
        <v>8.6852058740392771E-2</v>
      </c>
      <c r="BB45" s="222">
        <v>9.7490873812533421E-2</v>
      </c>
      <c r="BC45" s="222">
        <v>0.11851354464782693</v>
      </c>
      <c r="BD45" s="222">
        <v>4.5842962020860419E-2</v>
      </c>
      <c r="BE45" s="222">
        <v>7.1064575205032246E-2</v>
      </c>
      <c r="BF45" s="222">
        <v>5.8072874865280101E-2</v>
      </c>
      <c r="BG45" s="222">
        <v>5.9742865962025743E-2</v>
      </c>
      <c r="BH45" s="222">
        <v>0.12266884018987539</v>
      </c>
      <c r="BI45" s="222">
        <v>0.17737203788294864</v>
      </c>
      <c r="BJ45" s="222">
        <v>9.975310009733554E-2</v>
      </c>
      <c r="BK45" s="222">
        <v>4.1182657609232537E-2</v>
      </c>
      <c r="BL45" s="222">
        <v>5.48030827754196E-2</v>
      </c>
      <c r="BM45" s="222">
        <v>7.7883196324190745E-2</v>
      </c>
      <c r="BN45" s="222">
        <v>6.6876075511014516E-2</v>
      </c>
      <c r="BO45" s="222">
        <v>8.83706742482607E-2</v>
      </c>
      <c r="BP45" s="222">
        <v>9.0077138224547437E-2</v>
      </c>
      <c r="BQ45" s="222">
        <v>6.6800900700117585E-2</v>
      </c>
      <c r="BR45" s="222">
        <v>4.6469029124293224E-2</v>
      </c>
      <c r="BS45" s="222">
        <v>6.1532146474844909E-2</v>
      </c>
      <c r="BT45" s="222">
        <v>4.625702083377238E-2</v>
      </c>
    </row>
    <row r="46" spans="1:72" ht="15" customHeight="1">
      <c r="A46" s="234" t="s">
        <v>275</v>
      </c>
      <c r="B46" s="235" t="s">
        <v>276</v>
      </c>
      <c r="C46" s="222">
        <v>4.817946928486018E-2</v>
      </c>
      <c r="D46" s="222">
        <v>4.6678242098838439E-2</v>
      </c>
      <c r="E46" s="222">
        <v>4.6114778010467879E-2</v>
      </c>
      <c r="F46" s="222">
        <v>4.7294441649405689E-2</v>
      </c>
      <c r="G46" s="222">
        <v>4.7385543946046244E-2</v>
      </c>
      <c r="H46" s="222">
        <v>4.3149614240330793E-2</v>
      </c>
      <c r="I46" s="222">
        <v>4.4444720808543087E-2</v>
      </c>
      <c r="J46" s="222">
        <v>4.4406444545381674E-2</v>
      </c>
      <c r="K46" s="222">
        <v>4.4850596134559308E-2</v>
      </c>
      <c r="L46" s="222">
        <v>4.4829309890105265E-2</v>
      </c>
      <c r="M46" s="222">
        <v>4.6385108238237861E-2</v>
      </c>
      <c r="N46" s="222">
        <v>4.4008210578880741E-2</v>
      </c>
      <c r="O46" s="222">
        <v>4.0785572384029828E-2</v>
      </c>
      <c r="P46" s="222">
        <v>4.5338135007264753E-2</v>
      </c>
      <c r="Q46" s="222">
        <v>3.7144616161775619E-2</v>
      </c>
      <c r="R46" s="222">
        <v>4.7267364521822848E-2</v>
      </c>
      <c r="S46" s="222">
        <v>4.7554315173767805E-2</v>
      </c>
      <c r="T46" s="222">
        <v>4.5679840497885107E-2</v>
      </c>
      <c r="U46" s="222">
        <v>4.7791093290840851E-2</v>
      </c>
      <c r="V46" s="222">
        <v>4.7247875727928254E-2</v>
      </c>
      <c r="W46" s="222">
        <v>4.6586182560776013E-2</v>
      </c>
      <c r="X46" s="222">
        <v>4.8366249924503231E-2</v>
      </c>
      <c r="Y46" s="222">
        <v>4.8484965199375403E-2</v>
      </c>
      <c r="Z46" s="222">
        <v>4.6734056871223617E-2</v>
      </c>
      <c r="AA46" s="222">
        <v>4.8164999081667492E-2</v>
      </c>
      <c r="AB46" s="222">
        <v>4.7864625820707572E-2</v>
      </c>
      <c r="AC46" s="222">
        <v>4.6173581975102518E-2</v>
      </c>
      <c r="AD46" s="222">
        <v>5.2064902307721268E-2</v>
      </c>
      <c r="AE46" s="222">
        <v>5.0228016707424133E-2</v>
      </c>
      <c r="AF46" s="222">
        <v>5.4533684294560743E-2</v>
      </c>
      <c r="AG46" s="222">
        <v>5.3966201837263111E-2</v>
      </c>
      <c r="AH46" s="222">
        <v>5.4001220844266055E-2</v>
      </c>
      <c r="AI46" s="222">
        <v>5.4981996219067734E-2</v>
      </c>
      <c r="AJ46" s="222">
        <v>5.2839830006960076E-2</v>
      </c>
      <c r="AK46" s="222">
        <v>5.0916705550307848E-2</v>
      </c>
      <c r="AL46" s="222">
        <v>5.1657221266184522E-2</v>
      </c>
      <c r="AM46" s="222">
        <v>5.8057518905234938E-2</v>
      </c>
      <c r="AN46" s="222">
        <v>5.475356058599401E-2</v>
      </c>
      <c r="AO46" s="222">
        <v>4.9801236749116608E-2</v>
      </c>
      <c r="AP46" s="222">
        <v>5.1650032782108252E-2</v>
      </c>
      <c r="AQ46" s="222">
        <v>4.9877143064151266E-2</v>
      </c>
      <c r="AR46" s="222">
        <v>4.9957529497783849E-2</v>
      </c>
      <c r="AS46" s="222">
        <v>4.9357085081503389E-2</v>
      </c>
      <c r="AT46" s="222">
        <v>5.5659482869077209E-2</v>
      </c>
      <c r="AU46" s="222">
        <v>5.6631482331344657E-2</v>
      </c>
      <c r="AV46" s="222">
        <v>4.6821916115881157E-2</v>
      </c>
      <c r="AW46" s="222">
        <v>4.9086237820543895E-2</v>
      </c>
      <c r="AX46" s="222">
        <v>4.9524868939564273E-2</v>
      </c>
      <c r="AY46" s="222">
        <v>4.7097950863641241E-2</v>
      </c>
      <c r="AZ46" s="222">
        <v>5.1859433640395768E-2</v>
      </c>
      <c r="BA46" s="222">
        <v>5.3749442303759047E-2</v>
      </c>
      <c r="BB46" s="222">
        <v>5.4334009609494777E-2</v>
      </c>
      <c r="BC46" s="222">
        <v>5.4193543125460021E-2</v>
      </c>
      <c r="BD46" s="222">
        <v>5.1435644407601504E-2</v>
      </c>
      <c r="BE46" s="222">
        <v>5.2466643158577228E-2</v>
      </c>
      <c r="BF46" s="222">
        <v>5.673140865417689E-2</v>
      </c>
      <c r="BG46" s="222">
        <v>5.6399934310705203E-2</v>
      </c>
      <c r="BH46" s="222">
        <v>4.9996442644824925E-2</v>
      </c>
      <c r="BI46" s="222">
        <v>5.1164753318776707E-2</v>
      </c>
      <c r="BJ46" s="222">
        <v>5.1231729802875749E-2</v>
      </c>
      <c r="BK46" s="222">
        <v>5.8540157013603586E-2</v>
      </c>
      <c r="BL46" s="222">
        <v>5.3209272137405679E-2</v>
      </c>
      <c r="BM46" s="222">
        <v>6.1270665246608173E-2</v>
      </c>
      <c r="BN46" s="222">
        <v>4.4153917101852763E-2</v>
      </c>
      <c r="BO46" s="222">
        <v>4.5318144073751079E-2</v>
      </c>
      <c r="BP46" s="222">
        <v>5.1406402758841528E-2</v>
      </c>
      <c r="BQ46" s="222">
        <v>4.9870505145210998E-2</v>
      </c>
      <c r="BR46" s="222">
        <v>3.9567303480956321E-2</v>
      </c>
      <c r="BS46" s="222">
        <v>4.0205438186476698E-2</v>
      </c>
      <c r="BT46" s="222">
        <v>3.9026352334851896E-2</v>
      </c>
    </row>
    <row r="47" spans="1:72" ht="15" customHeight="1">
      <c r="A47" s="234" t="s">
        <v>277</v>
      </c>
      <c r="B47" s="235" t="s">
        <v>75</v>
      </c>
      <c r="C47" s="222">
        <v>-4.0769267700797984E-3</v>
      </c>
      <c r="D47" s="222">
        <v>-3.3135779117676066E-6</v>
      </c>
      <c r="E47" s="222">
        <v>-3.7498768578574219E-6</v>
      </c>
      <c r="F47" s="222">
        <v>-3.3619996219377201E-6</v>
      </c>
      <c r="G47" s="222">
        <v>-3.3250602140695931E-6</v>
      </c>
      <c r="H47" s="222">
        <v>-5.0426100549644496E-6</v>
      </c>
      <c r="I47" s="222">
        <v>-4.2989970900395768E-6</v>
      </c>
      <c r="J47" s="222">
        <v>-1.3359339514254415E-5</v>
      </c>
      <c r="K47" s="222">
        <v>-4.1496390981070643E-6</v>
      </c>
      <c r="L47" s="222">
        <v>-4.2072015194308292E-6</v>
      </c>
      <c r="M47" s="222">
        <v>0</v>
      </c>
      <c r="N47" s="222">
        <v>-4.3664846107219426E-6</v>
      </c>
      <c r="O47" s="222">
        <v>-4.0765189789135258E-6</v>
      </c>
      <c r="P47" s="222">
        <v>-4.4861481763527278E-6</v>
      </c>
      <c r="Q47" s="222">
        <v>0</v>
      </c>
      <c r="R47" s="222">
        <v>-2.8574113209041699E-6</v>
      </c>
      <c r="S47" s="222">
        <v>-2.0897484256357798E-6</v>
      </c>
      <c r="T47" s="222">
        <v>0</v>
      </c>
      <c r="U47" s="222">
        <v>-2.3537192883765105E-6</v>
      </c>
      <c r="V47" s="222">
        <v>-2.9095485920516952E-6</v>
      </c>
      <c r="W47" s="222">
        <v>-1.5015691397510398E-5</v>
      </c>
      <c r="X47" s="222">
        <v>-2.415896599625536E-6</v>
      </c>
      <c r="Y47" s="222">
        <v>-3.2096494902274198E-6</v>
      </c>
      <c r="Z47" s="222">
        <v>-2.0454331613805857E-6</v>
      </c>
      <c r="AA47" s="222">
        <v>-2.8762091891596499E-6</v>
      </c>
      <c r="AB47" s="222">
        <v>-2.7224919414238532E-6</v>
      </c>
      <c r="AC47" s="222">
        <v>-2.9182500318861733E-6</v>
      </c>
      <c r="AD47" s="222">
        <v>0</v>
      </c>
      <c r="AE47" s="222">
        <v>-1.1467191255281957E-2</v>
      </c>
      <c r="AF47" s="222">
        <v>-2.5325507457926084E-3</v>
      </c>
      <c r="AG47" s="222">
        <v>-2.6625997122546358E-3</v>
      </c>
      <c r="AH47" s="222">
        <v>-2.6695657135236686E-3</v>
      </c>
      <c r="AI47" s="222">
        <v>-2.7188081065195875E-3</v>
      </c>
      <c r="AJ47" s="222">
        <v>-2.5776533551543006E-3</v>
      </c>
      <c r="AK47" s="222">
        <v>-2.8110027427192753E-3</v>
      </c>
      <c r="AL47" s="222">
        <v>-2.2368447164820586E-3</v>
      </c>
      <c r="AM47" s="222">
        <v>-2.9358902885385425E-3</v>
      </c>
      <c r="AN47" s="222">
        <v>-2.7048228366511134E-3</v>
      </c>
      <c r="AO47" s="222">
        <v>-2.9814487632508833E-3</v>
      </c>
      <c r="AP47" s="222">
        <v>-4.516646026079988E-3</v>
      </c>
      <c r="AQ47" s="222">
        <v>-2.4625056016859175E-3</v>
      </c>
      <c r="AR47" s="222">
        <v>-2.4556030515696351E-3</v>
      </c>
      <c r="AS47" s="222">
        <v>-2.4599548062576976E-3</v>
      </c>
      <c r="AT47" s="222">
        <v>-2.0885119032365528E-3</v>
      </c>
      <c r="AU47" s="222">
        <v>-3.3960532354290959E-3</v>
      </c>
      <c r="AV47" s="222">
        <v>-2.7178948668849217E-3</v>
      </c>
      <c r="AW47" s="222">
        <v>-2.5304183431092151E-3</v>
      </c>
      <c r="AX47" s="222">
        <v>-2.6034578654012285E-3</v>
      </c>
      <c r="AY47" s="222">
        <v>-2.1993348353180988E-3</v>
      </c>
      <c r="AZ47" s="222">
        <v>-2.2435201554955905E-3</v>
      </c>
      <c r="BA47" s="222">
        <v>-2.80284424262142E-3</v>
      </c>
      <c r="BB47" s="222">
        <v>-2.7830003292862986E-3</v>
      </c>
      <c r="BC47" s="222">
        <v>-2.8129806244830578E-3</v>
      </c>
      <c r="BD47" s="222">
        <v>-2.6799452655246617E-3</v>
      </c>
      <c r="BE47" s="222">
        <v>-2.667409825623059E-3</v>
      </c>
      <c r="BF47" s="222">
        <v>-2.770070398312275E-3</v>
      </c>
      <c r="BG47" s="222">
        <v>-2.8081313717111286E-3</v>
      </c>
      <c r="BH47" s="222">
        <v>-2.644924777540482E-3</v>
      </c>
      <c r="BI47" s="222">
        <v>-2.8264859144552651E-3</v>
      </c>
      <c r="BJ47" s="222">
        <v>-2.5975927259490215E-3</v>
      </c>
      <c r="BK47" s="222">
        <v>-2.7892868142276872E-3</v>
      </c>
      <c r="BL47" s="222">
        <v>-3.0599243996086525E-3</v>
      </c>
      <c r="BM47" s="222">
        <v>-5.3169375102487702E-4</v>
      </c>
      <c r="BN47" s="222">
        <v>-2.4071484386675834E-2</v>
      </c>
      <c r="BO47" s="222">
        <v>-4.7954625150399999E-2</v>
      </c>
      <c r="BP47" s="222">
        <v>-1.7566294615173712E-3</v>
      </c>
      <c r="BQ47" s="222">
        <v>-4.240668301042875E-3</v>
      </c>
      <c r="BR47" s="222">
        <v>-3.4718435024880118E-2</v>
      </c>
      <c r="BS47" s="222">
        <v>-2.7379620373006362E-2</v>
      </c>
      <c r="BT47" s="222">
        <v>-2.8790414531681591E-2</v>
      </c>
    </row>
    <row r="48" spans="1:72" ht="15" customHeight="1">
      <c r="A48" s="240" t="s">
        <v>278</v>
      </c>
      <c r="B48" s="241" t="s">
        <v>76</v>
      </c>
      <c r="C48" s="223">
        <v>0.48769389962194609</v>
      </c>
      <c r="D48" s="223">
        <v>0.47314611488187613</v>
      </c>
      <c r="E48" s="223">
        <v>0.4650880108809986</v>
      </c>
      <c r="F48" s="223">
        <v>0.47373817375963634</v>
      </c>
      <c r="G48" s="223">
        <v>0.47528410699910767</v>
      </c>
      <c r="H48" s="223">
        <v>0.40340376178710102</v>
      </c>
      <c r="I48" s="223">
        <v>0.4528419211173953</v>
      </c>
      <c r="J48" s="223">
        <v>0.47003500146952737</v>
      </c>
      <c r="K48" s="223">
        <v>0.48633199654438802</v>
      </c>
      <c r="L48" s="223">
        <v>0.48730200843912036</v>
      </c>
      <c r="M48" s="223">
        <v>0.41640444326496567</v>
      </c>
      <c r="N48" s="223">
        <v>0.40395897251059765</v>
      </c>
      <c r="O48" s="223">
        <v>0.42786056130948658</v>
      </c>
      <c r="P48" s="223">
        <v>0.39409521961658012</v>
      </c>
      <c r="Q48" s="223">
        <v>0.33805862945364423</v>
      </c>
      <c r="R48" s="223">
        <v>0.48157115891154156</v>
      </c>
      <c r="S48" s="223">
        <v>0.47255794611165736</v>
      </c>
      <c r="T48" s="223">
        <v>0.47266476605735369</v>
      </c>
      <c r="U48" s="223">
        <v>0.47254445293091007</v>
      </c>
      <c r="V48" s="223">
        <v>0.48218330823197164</v>
      </c>
      <c r="W48" s="223">
        <v>0.47379011066564558</v>
      </c>
      <c r="X48" s="223">
        <v>0.51064806426284959</v>
      </c>
      <c r="Y48" s="223">
        <v>0.50714708700236388</v>
      </c>
      <c r="Z48" s="223">
        <v>0.49919614476757745</v>
      </c>
      <c r="AA48" s="223">
        <v>0.48038158256425556</v>
      </c>
      <c r="AB48" s="223">
        <v>0.49693719656589819</v>
      </c>
      <c r="AC48" s="223">
        <v>0.46728598798813953</v>
      </c>
      <c r="AD48" s="223">
        <v>0.45973722847569926</v>
      </c>
      <c r="AE48" s="223">
        <v>0.51109285727728326</v>
      </c>
      <c r="AF48" s="223">
        <v>0.4990605847007995</v>
      </c>
      <c r="AG48" s="223">
        <v>0.49384336151227415</v>
      </c>
      <c r="AH48" s="223">
        <v>0.49430221119918388</v>
      </c>
      <c r="AI48" s="223">
        <v>0.49601623669393274</v>
      </c>
      <c r="AJ48" s="223">
        <v>0.49527524807849771</v>
      </c>
      <c r="AK48" s="223">
        <v>0.41405956594475868</v>
      </c>
      <c r="AL48" s="223">
        <v>0.45961063592729828</v>
      </c>
      <c r="AM48" s="223">
        <v>0.5151055698527387</v>
      </c>
      <c r="AN48" s="223">
        <v>0.46093797754640475</v>
      </c>
      <c r="AO48" s="223">
        <v>0.460136925795053</v>
      </c>
      <c r="AP48" s="223">
        <v>0.4361477380345305</v>
      </c>
      <c r="AQ48" s="223">
        <v>0.48709487847136812</v>
      </c>
      <c r="AR48" s="223">
        <v>0.48575907893206888</v>
      </c>
      <c r="AS48" s="223">
        <v>0.48717563587773433</v>
      </c>
      <c r="AT48" s="223">
        <v>0.45988263331881196</v>
      </c>
      <c r="AU48" s="223">
        <v>0.47319871500688387</v>
      </c>
      <c r="AV48" s="223">
        <v>0.54876768175921919</v>
      </c>
      <c r="AW48" s="223">
        <v>0.50023752969121138</v>
      </c>
      <c r="AX48" s="223">
        <v>0.49526052329503095</v>
      </c>
      <c r="AY48" s="223">
        <v>0.52279798304902902</v>
      </c>
      <c r="AZ48" s="223">
        <v>0.46623864024068734</v>
      </c>
      <c r="BA48" s="223">
        <v>0.49369684239693001</v>
      </c>
      <c r="BB48" s="223">
        <v>0.49641281525622366</v>
      </c>
      <c r="BC48" s="223">
        <v>0.52500589577359691</v>
      </c>
      <c r="BD48" s="223">
        <v>0.38106891206713489</v>
      </c>
      <c r="BE48" s="223">
        <v>0.43213745407391396</v>
      </c>
      <c r="BF48" s="223">
        <v>0.47243688229493913</v>
      </c>
      <c r="BG48" s="223">
        <v>0.4860302772621321</v>
      </c>
      <c r="BH48" s="223">
        <v>0.48638032245864421</v>
      </c>
      <c r="BI48" s="223">
        <v>0.68641411367563732</v>
      </c>
      <c r="BJ48" s="223">
        <v>0.51645405841715009</v>
      </c>
      <c r="BK48" s="223">
        <v>0.48779396468065572</v>
      </c>
      <c r="BL48" s="223">
        <v>0.46429912177193339</v>
      </c>
      <c r="BM48" s="223">
        <v>0.55168278587649133</v>
      </c>
      <c r="BN48" s="223">
        <v>0.52806704783702196</v>
      </c>
      <c r="BO48" s="223">
        <v>0.54441737353038178</v>
      </c>
      <c r="BP48" s="223">
        <v>0.59417670074707563</v>
      </c>
      <c r="BQ48" s="223">
        <v>0.57039217343856874</v>
      </c>
      <c r="BR48" s="223">
        <v>0.47421142309768094</v>
      </c>
      <c r="BS48" s="223">
        <v>0.52751699847063416</v>
      </c>
      <c r="BT48" s="223">
        <v>0.47885701661891034</v>
      </c>
    </row>
    <row r="49" spans="1:72" ht="15" customHeight="1">
      <c r="A49" s="244" t="s">
        <v>264</v>
      </c>
      <c r="B49" s="245" t="s">
        <v>56</v>
      </c>
      <c r="C49" s="222">
        <v>1</v>
      </c>
      <c r="D49" s="222">
        <v>1</v>
      </c>
      <c r="E49" s="222">
        <v>1</v>
      </c>
      <c r="F49" s="222">
        <v>1</v>
      </c>
      <c r="G49" s="222">
        <v>1</v>
      </c>
      <c r="H49" s="222">
        <v>1</v>
      </c>
      <c r="I49" s="222">
        <v>1</v>
      </c>
      <c r="J49" s="222">
        <v>1</v>
      </c>
      <c r="K49" s="222">
        <v>1</v>
      </c>
      <c r="L49" s="222">
        <v>1</v>
      </c>
      <c r="M49" s="222">
        <v>1</v>
      </c>
      <c r="N49" s="222">
        <v>1</v>
      </c>
      <c r="O49" s="222">
        <v>1</v>
      </c>
      <c r="P49" s="222">
        <v>1</v>
      </c>
      <c r="Q49" s="222">
        <v>1</v>
      </c>
      <c r="R49" s="222">
        <v>1</v>
      </c>
      <c r="S49" s="222">
        <v>1</v>
      </c>
      <c r="T49" s="222">
        <v>1</v>
      </c>
      <c r="U49" s="222">
        <v>1</v>
      </c>
      <c r="V49" s="222">
        <v>1</v>
      </c>
      <c r="W49" s="222">
        <v>1</v>
      </c>
      <c r="X49" s="222">
        <v>1</v>
      </c>
      <c r="Y49" s="222">
        <v>1</v>
      </c>
      <c r="Z49" s="222">
        <v>1</v>
      </c>
      <c r="AA49" s="222">
        <v>1</v>
      </c>
      <c r="AB49" s="222">
        <v>1</v>
      </c>
      <c r="AC49" s="222">
        <v>1</v>
      </c>
      <c r="AD49" s="222">
        <v>1</v>
      </c>
      <c r="AE49" s="222">
        <v>1</v>
      </c>
      <c r="AF49" s="222">
        <v>1</v>
      </c>
      <c r="AG49" s="222">
        <v>1</v>
      </c>
      <c r="AH49" s="222">
        <v>1</v>
      </c>
      <c r="AI49" s="222">
        <v>1</v>
      </c>
      <c r="AJ49" s="222">
        <v>1</v>
      </c>
      <c r="AK49" s="222">
        <v>1</v>
      </c>
      <c r="AL49" s="222">
        <v>1</v>
      </c>
      <c r="AM49" s="222">
        <v>1</v>
      </c>
      <c r="AN49" s="222">
        <v>1</v>
      </c>
      <c r="AO49" s="222">
        <v>1</v>
      </c>
      <c r="AP49" s="222">
        <v>1</v>
      </c>
      <c r="AQ49" s="222">
        <v>1</v>
      </c>
      <c r="AR49" s="222">
        <v>1</v>
      </c>
      <c r="AS49" s="222">
        <v>1</v>
      </c>
      <c r="AT49" s="222">
        <v>1</v>
      </c>
      <c r="AU49" s="222">
        <v>1</v>
      </c>
      <c r="AV49" s="222">
        <v>1</v>
      </c>
      <c r="AW49" s="222">
        <v>1</v>
      </c>
      <c r="AX49" s="222">
        <v>1</v>
      </c>
      <c r="AY49" s="222">
        <v>1</v>
      </c>
      <c r="AZ49" s="222">
        <v>1</v>
      </c>
      <c r="BA49" s="222">
        <v>1</v>
      </c>
      <c r="BB49" s="222">
        <v>1</v>
      </c>
      <c r="BC49" s="222">
        <v>1</v>
      </c>
      <c r="BD49" s="222">
        <v>1</v>
      </c>
      <c r="BE49" s="222">
        <v>1</v>
      </c>
      <c r="BF49" s="222">
        <v>1</v>
      </c>
      <c r="BG49" s="222">
        <v>1</v>
      </c>
      <c r="BH49" s="222">
        <v>1</v>
      </c>
      <c r="BI49" s="222">
        <v>1</v>
      </c>
      <c r="BJ49" s="222">
        <v>1</v>
      </c>
      <c r="BK49" s="222">
        <v>1</v>
      </c>
      <c r="BL49" s="222">
        <v>1</v>
      </c>
      <c r="BM49" s="222">
        <v>1</v>
      </c>
      <c r="BN49" s="222">
        <v>1</v>
      </c>
      <c r="BO49" s="222">
        <v>1</v>
      </c>
      <c r="BP49" s="222">
        <v>1</v>
      </c>
      <c r="BQ49" s="222">
        <v>1</v>
      </c>
      <c r="BR49" s="222">
        <v>1</v>
      </c>
      <c r="BS49" s="222">
        <v>1</v>
      </c>
      <c r="BT49" s="222">
        <v>1</v>
      </c>
    </row>
  </sheetData>
  <phoneticPr fontId="2"/>
  <pageMargins left="0.62992125984251968" right="0.51181102362204722" top="0.51181102362204722" bottom="0.19685039370078741" header="0.51181102362204722" footer="0.51181102362204722"/>
  <pageSetup paperSize="9" scale="38" firstPageNumber="215" orientation="portrait" useFirstPageNumber="1" r:id="rId1"/>
  <headerFooter alignWithMargins="0"/>
  <colBreaks count="1" manualBreakCount="1">
    <brk id="12" max="121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46706-B73D-48AA-AEDE-854FF96FF72F}">
  <sheetPr codeName="Sheet8"/>
  <dimension ref="A1:AN49"/>
  <sheetViews>
    <sheetView zoomScaleNormal="100" workbookViewId="0">
      <pane xSplit="3" ySplit="4" topLeftCell="D5" activePane="bottomRight" state="frozen"/>
      <selection activeCell="B1" sqref="B1:J1"/>
      <selection pane="topRight" activeCell="B1" sqref="B1:J1"/>
      <selection pane="bottomLeft" activeCell="B1" sqref="B1:J1"/>
      <selection pane="bottomRight"/>
    </sheetView>
  </sheetViews>
  <sheetFormatPr defaultRowHeight="13.5"/>
  <cols>
    <col min="1" max="1" width="3.5" style="51" bestFit="1" customWidth="1"/>
    <col min="2" max="2" width="29.625" style="52" customWidth="1"/>
    <col min="3" max="40" width="13.125" style="52" customWidth="1"/>
    <col min="41" max="16384" width="9" style="52"/>
  </cols>
  <sheetData>
    <row r="1" spans="1:40" ht="18.75" customHeight="1">
      <c r="A1" s="94" t="s">
        <v>405</v>
      </c>
      <c r="C1" s="81"/>
      <c r="D1" s="82"/>
      <c r="E1" s="82"/>
      <c r="F1" s="82"/>
      <c r="G1" s="82"/>
      <c r="H1" s="82"/>
      <c r="I1" s="82"/>
      <c r="J1" s="82"/>
      <c r="K1" s="82"/>
      <c r="L1" s="82"/>
    </row>
    <row r="2" spans="1:40">
      <c r="A2" s="96"/>
      <c r="B2" s="97"/>
      <c r="C2" s="98" t="s">
        <v>5</v>
      </c>
      <c r="D2" s="98" t="s">
        <v>6</v>
      </c>
      <c r="E2" s="98" t="s">
        <v>7</v>
      </c>
      <c r="F2" s="98" t="s">
        <v>8</v>
      </c>
      <c r="G2" s="98" t="s">
        <v>9</v>
      </c>
      <c r="H2" s="98" t="s">
        <v>10</v>
      </c>
      <c r="I2" s="98" t="s">
        <v>11</v>
      </c>
      <c r="J2" s="98" t="s">
        <v>12</v>
      </c>
      <c r="K2" s="98" t="s">
        <v>13</v>
      </c>
      <c r="L2" s="98" t="s">
        <v>14</v>
      </c>
      <c r="M2" s="98" t="s">
        <v>15</v>
      </c>
      <c r="N2" s="98" t="s">
        <v>16</v>
      </c>
      <c r="O2" s="98" t="s">
        <v>17</v>
      </c>
      <c r="P2" s="98" t="s">
        <v>18</v>
      </c>
      <c r="Q2" s="98" t="s">
        <v>19</v>
      </c>
      <c r="R2" s="98" t="s">
        <v>20</v>
      </c>
      <c r="S2" s="98" t="s">
        <v>21</v>
      </c>
      <c r="T2" s="98" t="s">
        <v>57</v>
      </c>
      <c r="U2" s="98" t="s">
        <v>22</v>
      </c>
      <c r="V2" s="98" t="s">
        <v>71</v>
      </c>
      <c r="W2" s="98" t="s">
        <v>74</v>
      </c>
      <c r="X2" s="98" t="s">
        <v>242</v>
      </c>
      <c r="Y2" s="98" t="s">
        <v>243</v>
      </c>
      <c r="Z2" s="98" t="s">
        <v>244</v>
      </c>
      <c r="AA2" s="98" t="s">
        <v>245</v>
      </c>
      <c r="AB2" s="98" t="s">
        <v>246</v>
      </c>
      <c r="AC2" s="98" t="s">
        <v>247</v>
      </c>
      <c r="AD2" s="98" t="s">
        <v>77</v>
      </c>
      <c r="AE2" s="98" t="s">
        <v>248</v>
      </c>
      <c r="AF2" s="98" t="s">
        <v>249</v>
      </c>
      <c r="AG2" s="98" t="s">
        <v>250</v>
      </c>
      <c r="AH2" s="98" t="s">
        <v>251</v>
      </c>
      <c r="AI2" s="98" t="s">
        <v>252</v>
      </c>
      <c r="AJ2" s="98" t="s">
        <v>253</v>
      </c>
      <c r="AK2" s="98" t="s">
        <v>254</v>
      </c>
      <c r="AL2" s="98" t="s">
        <v>255</v>
      </c>
      <c r="AM2" s="98" t="s">
        <v>256</v>
      </c>
      <c r="AN2" s="100" t="s">
        <v>407</v>
      </c>
    </row>
    <row r="3" spans="1:40" ht="24">
      <c r="A3" s="101"/>
      <c r="B3" s="102"/>
      <c r="C3" s="103" t="s">
        <v>280</v>
      </c>
      <c r="D3" s="103" t="s">
        <v>31</v>
      </c>
      <c r="E3" s="103" t="s">
        <v>52</v>
      </c>
      <c r="F3" s="103" t="s">
        <v>32</v>
      </c>
      <c r="G3" s="103" t="s">
        <v>23</v>
      </c>
      <c r="H3" s="103" t="s">
        <v>33</v>
      </c>
      <c r="I3" s="103" t="s">
        <v>34</v>
      </c>
      <c r="J3" s="103" t="s">
        <v>281</v>
      </c>
      <c r="K3" s="103" t="s">
        <v>35</v>
      </c>
      <c r="L3" s="103" t="s">
        <v>36</v>
      </c>
      <c r="M3" s="103" t="s">
        <v>37</v>
      </c>
      <c r="N3" s="103" t="s">
        <v>38</v>
      </c>
      <c r="O3" s="103" t="s">
        <v>265</v>
      </c>
      <c r="P3" s="103" t="s">
        <v>266</v>
      </c>
      <c r="Q3" s="103" t="s">
        <v>267</v>
      </c>
      <c r="R3" s="103" t="s">
        <v>53</v>
      </c>
      <c r="S3" s="103" t="s">
        <v>29</v>
      </c>
      <c r="T3" s="103" t="s">
        <v>282</v>
      </c>
      <c r="U3" s="103" t="s">
        <v>39</v>
      </c>
      <c r="V3" s="103" t="s">
        <v>27</v>
      </c>
      <c r="W3" s="103" t="s">
        <v>30</v>
      </c>
      <c r="X3" s="103" t="s">
        <v>388</v>
      </c>
      <c r="Y3" s="103" t="s">
        <v>268</v>
      </c>
      <c r="Z3" s="103" t="s">
        <v>269</v>
      </c>
      <c r="AA3" s="103" t="s">
        <v>41</v>
      </c>
      <c r="AB3" s="103" t="s">
        <v>42</v>
      </c>
      <c r="AC3" s="103" t="s">
        <v>43</v>
      </c>
      <c r="AD3" s="103" t="s">
        <v>270</v>
      </c>
      <c r="AE3" s="103" t="s">
        <v>54</v>
      </c>
      <c r="AF3" s="103" t="s">
        <v>44</v>
      </c>
      <c r="AG3" s="103" t="s">
        <v>45</v>
      </c>
      <c r="AH3" s="103" t="s">
        <v>271</v>
      </c>
      <c r="AI3" s="103" t="s">
        <v>283</v>
      </c>
      <c r="AJ3" s="103" t="s">
        <v>24</v>
      </c>
      <c r="AK3" s="103" t="s">
        <v>25</v>
      </c>
      <c r="AL3" s="103" t="s">
        <v>46</v>
      </c>
      <c r="AM3" s="103" t="s">
        <v>47</v>
      </c>
      <c r="AN3" s="103" t="s">
        <v>55</v>
      </c>
    </row>
    <row r="4" spans="1:40">
      <c r="A4" s="107" t="s">
        <v>5</v>
      </c>
      <c r="B4" s="108" t="s">
        <v>280</v>
      </c>
      <c r="C4" s="192">
        <v>0.12560400346241596</v>
      </c>
      <c r="D4" s="193">
        <v>4.6205738752753092E-5</v>
      </c>
      <c r="E4" s="193">
        <v>0.18610776102405666</v>
      </c>
      <c r="F4" s="193">
        <v>2.9926929478532173E-3</v>
      </c>
      <c r="G4" s="193">
        <v>4.4824176348554574E-2</v>
      </c>
      <c r="H4" s="193">
        <v>6.8921628175804353E-4</v>
      </c>
      <c r="I4" s="193">
        <v>0</v>
      </c>
      <c r="J4" s="193">
        <v>3.0026359040405985E-3</v>
      </c>
      <c r="K4" s="193">
        <v>1.6348551109657906E-5</v>
      </c>
      <c r="L4" s="193">
        <v>0</v>
      </c>
      <c r="M4" s="193">
        <v>0</v>
      </c>
      <c r="N4" s="193">
        <v>0</v>
      </c>
      <c r="O4" s="193">
        <v>0</v>
      </c>
      <c r="P4" s="193">
        <v>0</v>
      </c>
      <c r="Q4" s="193">
        <v>0</v>
      </c>
      <c r="R4" s="193">
        <v>0</v>
      </c>
      <c r="S4" s="193">
        <v>0</v>
      </c>
      <c r="T4" s="193">
        <v>0</v>
      </c>
      <c r="U4" s="193">
        <v>2.3509577978390233E-7</v>
      </c>
      <c r="V4" s="193">
        <v>1.1450197445640586E-2</v>
      </c>
      <c r="W4" s="193">
        <v>9.0350784889560638E-4</v>
      </c>
      <c r="X4" s="193">
        <v>0</v>
      </c>
      <c r="Y4" s="193">
        <v>0</v>
      </c>
      <c r="Z4" s="193">
        <v>0</v>
      </c>
      <c r="AA4" s="193">
        <v>1.6377993954817208E-4</v>
      </c>
      <c r="AB4" s="193">
        <v>0</v>
      </c>
      <c r="AC4" s="193">
        <v>5.0360603350030203E-6</v>
      </c>
      <c r="AD4" s="193">
        <v>0</v>
      </c>
      <c r="AE4" s="193">
        <v>0</v>
      </c>
      <c r="AF4" s="193">
        <v>2.0297345033461094E-5</v>
      </c>
      <c r="AG4" s="193">
        <v>1.331620380528625E-3</v>
      </c>
      <c r="AH4" s="193">
        <v>1.8901842587981169E-3</v>
      </c>
      <c r="AI4" s="193">
        <v>1.3253124320518528E-3</v>
      </c>
      <c r="AJ4" s="193">
        <v>8.5408929526057985E-6</v>
      </c>
      <c r="AK4" s="193">
        <v>1.3004293624231836E-2</v>
      </c>
      <c r="AL4" s="193">
        <v>0</v>
      </c>
      <c r="AM4" s="193">
        <v>0</v>
      </c>
      <c r="AN4" s="204">
        <v>1.087565141479622E-2</v>
      </c>
    </row>
    <row r="5" spans="1:40">
      <c r="A5" s="115" t="s">
        <v>6</v>
      </c>
      <c r="B5" s="116" t="s">
        <v>31</v>
      </c>
      <c r="C5" s="195">
        <v>3.0474886642212527E-5</v>
      </c>
      <c r="D5" s="196">
        <v>2.8031481510003542E-3</v>
      </c>
      <c r="E5" s="196">
        <v>1.8953457298801659E-4</v>
      </c>
      <c r="F5" s="196">
        <v>8.9873305073171842E-5</v>
      </c>
      <c r="G5" s="196">
        <v>5.2537559394136106E-4</v>
      </c>
      <c r="H5" s="196">
        <v>5.1514368769590554E-3</v>
      </c>
      <c r="I5" s="196">
        <v>0.43580743157380863</v>
      </c>
      <c r="J5" s="196">
        <v>7.749125370035755E-5</v>
      </c>
      <c r="K5" s="196">
        <v>4.624569147559298E-2</v>
      </c>
      <c r="L5" s="196">
        <v>9.3283032932689705E-2</v>
      </c>
      <c r="M5" s="196">
        <v>0.52989877211850955</v>
      </c>
      <c r="N5" s="196">
        <v>8.9437438511761019E-5</v>
      </c>
      <c r="O5" s="196">
        <v>3.1650936748290248E-5</v>
      </c>
      <c r="P5" s="196">
        <v>1.5164384346160953E-4</v>
      </c>
      <c r="Q5" s="196">
        <v>7.8578257396178474E-5</v>
      </c>
      <c r="R5" s="196">
        <v>6.5755513127281018E-5</v>
      </c>
      <c r="S5" s="196">
        <v>1.3309265744445461E-5</v>
      </c>
      <c r="T5" s="196">
        <v>0</v>
      </c>
      <c r="U5" s="196">
        <v>5.2308811001918265E-5</v>
      </c>
      <c r="V5" s="196">
        <v>3.5254876873717282E-4</v>
      </c>
      <c r="W5" s="196">
        <v>1.8389421927164547E-3</v>
      </c>
      <c r="X5" s="196">
        <v>0.17262894891127986</v>
      </c>
      <c r="Y5" s="196">
        <v>0</v>
      </c>
      <c r="Z5" s="196">
        <v>8.7228675205772456E-7</v>
      </c>
      <c r="AA5" s="196">
        <v>1.9928974945020941E-6</v>
      </c>
      <c r="AB5" s="196">
        <v>6.3605031412404851E-7</v>
      </c>
      <c r="AC5" s="196">
        <v>3.2145065968104378E-7</v>
      </c>
      <c r="AD5" s="196">
        <v>3.0748294334460214E-6</v>
      </c>
      <c r="AE5" s="196">
        <v>0</v>
      </c>
      <c r="AF5" s="196">
        <v>4.9820755991222686E-6</v>
      </c>
      <c r="AG5" s="196">
        <v>2.990636788421262E-5</v>
      </c>
      <c r="AH5" s="196">
        <v>5.2630091186726218E-6</v>
      </c>
      <c r="AI5" s="196">
        <v>3.3650510970066577E-5</v>
      </c>
      <c r="AJ5" s="196">
        <v>3.5961654537287574E-6</v>
      </c>
      <c r="AK5" s="196">
        <v>3.1037807518488947E-6</v>
      </c>
      <c r="AL5" s="196">
        <v>0</v>
      </c>
      <c r="AM5" s="196">
        <v>1.7149570463083984E-4</v>
      </c>
      <c r="AN5" s="194">
        <v>5.1009443030950744E-2</v>
      </c>
    </row>
    <row r="6" spans="1:40">
      <c r="A6" s="115" t="s">
        <v>7</v>
      </c>
      <c r="B6" s="116" t="s">
        <v>52</v>
      </c>
      <c r="C6" s="195">
        <v>0.1435554698612162</v>
      </c>
      <c r="D6" s="196">
        <v>0</v>
      </c>
      <c r="E6" s="196">
        <v>0.2153295562632708</v>
      </c>
      <c r="F6" s="196">
        <v>1.2080029534835156E-3</v>
      </c>
      <c r="G6" s="196">
        <v>1.5822687626885054E-3</v>
      </c>
      <c r="H6" s="196">
        <v>3.5692777802045594E-3</v>
      </c>
      <c r="I6" s="196">
        <v>5.0327252962387925E-6</v>
      </c>
      <c r="J6" s="196">
        <v>1.6219099611702742E-5</v>
      </c>
      <c r="K6" s="196">
        <v>8.8609147014345854E-4</v>
      </c>
      <c r="L6" s="196">
        <v>2.8758971990414921E-7</v>
      </c>
      <c r="M6" s="196">
        <v>0</v>
      </c>
      <c r="N6" s="196">
        <v>0</v>
      </c>
      <c r="O6" s="196">
        <v>0</v>
      </c>
      <c r="P6" s="196">
        <v>0</v>
      </c>
      <c r="Q6" s="196">
        <v>0</v>
      </c>
      <c r="R6" s="196">
        <v>0</v>
      </c>
      <c r="S6" s="196">
        <v>0</v>
      </c>
      <c r="T6" s="196">
        <v>0</v>
      </c>
      <c r="U6" s="196">
        <v>0</v>
      </c>
      <c r="V6" s="196">
        <v>1.4578533140500766E-3</v>
      </c>
      <c r="W6" s="196">
        <v>1.8055807991428873E-5</v>
      </c>
      <c r="X6" s="196">
        <v>0</v>
      </c>
      <c r="Y6" s="196">
        <v>0</v>
      </c>
      <c r="Z6" s="196">
        <v>0</v>
      </c>
      <c r="AA6" s="196">
        <v>1.3732875462114428E-4</v>
      </c>
      <c r="AB6" s="196">
        <v>0</v>
      </c>
      <c r="AC6" s="196">
        <v>0</v>
      </c>
      <c r="AD6" s="196">
        <v>0</v>
      </c>
      <c r="AE6" s="196">
        <v>0</v>
      </c>
      <c r="AF6" s="196">
        <v>7.1022255485265226E-4</v>
      </c>
      <c r="AG6" s="196">
        <v>5.0634628866696616E-3</v>
      </c>
      <c r="AH6" s="196">
        <v>6.6475200658589187E-3</v>
      </c>
      <c r="AI6" s="196">
        <v>9.7845331897578177E-4</v>
      </c>
      <c r="AJ6" s="196">
        <v>2.9218844311546156E-6</v>
      </c>
      <c r="AK6" s="196">
        <v>8.0207902189279145E-2</v>
      </c>
      <c r="AL6" s="196">
        <v>0</v>
      </c>
      <c r="AM6" s="196">
        <v>5.0143976626445888E-3</v>
      </c>
      <c r="AN6" s="194">
        <v>1.4470722855541615E-2</v>
      </c>
    </row>
    <row r="7" spans="1:40">
      <c r="A7" s="115" t="s">
        <v>8</v>
      </c>
      <c r="B7" s="116" t="s">
        <v>32</v>
      </c>
      <c r="C7" s="195">
        <v>2.1807125614552465E-3</v>
      </c>
      <c r="D7" s="196">
        <v>2.1100620697090578E-3</v>
      </c>
      <c r="E7" s="196">
        <v>9.3436511832603066E-4</v>
      </c>
      <c r="F7" s="196">
        <v>0.27279720088710235</v>
      </c>
      <c r="G7" s="196">
        <v>3.664400275727695E-3</v>
      </c>
      <c r="H7" s="196">
        <v>8.2072425244321769E-4</v>
      </c>
      <c r="I7" s="196">
        <v>5.095634362441777E-5</v>
      </c>
      <c r="J7" s="196">
        <v>2.9170351005343895E-3</v>
      </c>
      <c r="K7" s="196">
        <v>3.1558153158676313E-3</v>
      </c>
      <c r="L7" s="196">
        <v>2.3359474999214518E-4</v>
      </c>
      <c r="M7" s="196">
        <v>3.332725609215551E-4</v>
      </c>
      <c r="N7" s="196">
        <v>1.1296134812032316E-3</v>
      </c>
      <c r="O7" s="196">
        <v>1.4004046542403894E-3</v>
      </c>
      <c r="P7" s="196">
        <v>1.0901417789274748E-3</v>
      </c>
      <c r="Q7" s="196">
        <v>1.3161858113859895E-3</v>
      </c>
      <c r="R7" s="196">
        <v>2.6211643765767052E-3</v>
      </c>
      <c r="S7" s="196">
        <v>1.2471891108024101E-3</v>
      </c>
      <c r="T7" s="196">
        <v>9.3838424669400009E-4</v>
      </c>
      <c r="U7" s="196">
        <v>2.1215043167699343E-3</v>
      </c>
      <c r="V7" s="196">
        <v>3.8352662415307342E-3</v>
      </c>
      <c r="W7" s="196">
        <v>3.3901872064436515E-3</v>
      </c>
      <c r="X7" s="196">
        <v>1.7597112198846515E-4</v>
      </c>
      <c r="Y7" s="196">
        <v>7.5010010476718101E-4</v>
      </c>
      <c r="Z7" s="196">
        <v>2.4406583322575132E-3</v>
      </c>
      <c r="AA7" s="196">
        <v>4.1955927434254086E-3</v>
      </c>
      <c r="AB7" s="196">
        <v>1.1215687205720721E-3</v>
      </c>
      <c r="AC7" s="196">
        <v>2.1858644858310979E-5</v>
      </c>
      <c r="AD7" s="196">
        <v>1.9845461635032867E-3</v>
      </c>
      <c r="AE7" s="196">
        <v>4.6876341995122741E-4</v>
      </c>
      <c r="AF7" s="196">
        <v>4.3777682810805857E-3</v>
      </c>
      <c r="AG7" s="196">
        <v>4.1774473876158045E-4</v>
      </c>
      <c r="AH7" s="196">
        <v>3.3344558256545036E-3</v>
      </c>
      <c r="AI7" s="196">
        <v>1.8540137294084758E-2</v>
      </c>
      <c r="AJ7" s="196">
        <v>2.093417814751853E-3</v>
      </c>
      <c r="AK7" s="196">
        <v>3.5164010165064539E-3</v>
      </c>
      <c r="AL7" s="196">
        <v>2.0059551794389594E-2</v>
      </c>
      <c r="AM7" s="196">
        <v>2.7405127550642511E-4</v>
      </c>
      <c r="AN7" s="194">
        <v>5.4785600370649765E-3</v>
      </c>
    </row>
    <row r="8" spans="1:40">
      <c r="A8" s="119" t="s">
        <v>9</v>
      </c>
      <c r="B8" s="120" t="s">
        <v>23</v>
      </c>
      <c r="C8" s="197">
        <v>2.34803141023124E-2</v>
      </c>
      <c r="D8" s="198">
        <v>6.1607651670337455E-4</v>
      </c>
      <c r="E8" s="198">
        <v>1.3306133553856585E-2</v>
      </c>
      <c r="F8" s="198">
        <v>3.8385593485418933E-3</v>
      </c>
      <c r="G8" s="198">
        <v>0.23627727925366426</v>
      </c>
      <c r="H8" s="198">
        <v>6.3170924991418267E-3</v>
      </c>
      <c r="I8" s="198">
        <v>4.7968162979775989E-5</v>
      </c>
      <c r="J8" s="198">
        <v>5.9908548306485719E-3</v>
      </c>
      <c r="K8" s="198">
        <v>6.5312461683083335E-3</v>
      </c>
      <c r="L8" s="198">
        <v>2.3539218574154613E-4</v>
      </c>
      <c r="M8" s="198">
        <v>4.8004629854196386E-4</v>
      </c>
      <c r="N8" s="198">
        <v>3.6026518200518733E-3</v>
      </c>
      <c r="O8" s="198">
        <v>3.2528802352440947E-3</v>
      </c>
      <c r="P8" s="198">
        <v>1.3623747425886088E-3</v>
      </c>
      <c r="Q8" s="198">
        <v>5.0682976020535123E-3</v>
      </c>
      <c r="R8" s="198">
        <v>4.1701595181498994E-3</v>
      </c>
      <c r="S8" s="198">
        <v>3.8785418590271481E-3</v>
      </c>
      <c r="T8" s="198">
        <v>2.7862793786452619E-3</v>
      </c>
      <c r="U8" s="198">
        <v>1.6742345957310603E-3</v>
      </c>
      <c r="V8" s="198">
        <v>8.1078884772764911E-2</v>
      </c>
      <c r="W8" s="198">
        <v>5.0204831782048459E-2</v>
      </c>
      <c r="X8" s="198">
        <v>3.7456710251830439E-3</v>
      </c>
      <c r="Y8" s="198">
        <v>3.4063046805149497E-3</v>
      </c>
      <c r="Z8" s="198">
        <v>4.0788128526219195E-3</v>
      </c>
      <c r="AA8" s="198">
        <v>7.0643686867611728E-3</v>
      </c>
      <c r="AB8" s="198">
        <v>3.9271866561732503E-3</v>
      </c>
      <c r="AC8" s="198">
        <v>4.2452917121876517E-4</v>
      </c>
      <c r="AD8" s="198">
        <v>5.9918176226418148E-3</v>
      </c>
      <c r="AE8" s="198">
        <v>7.6710250647294004E-3</v>
      </c>
      <c r="AF8" s="198">
        <v>1.2344476206714065E-3</v>
      </c>
      <c r="AG8" s="198">
        <v>8.0710990842040552E-3</v>
      </c>
      <c r="AH8" s="198">
        <v>5.691265263893644E-3</v>
      </c>
      <c r="AI8" s="198">
        <v>1.3112051024528634E-2</v>
      </c>
      <c r="AJ8" s="198">
        <v>4.2528027895455426E-3</v>
      </c>
      <c r="AK8" s="198">
        <v>4.3328779295810568E-3</v>
      </c>
      <c r="AL8" s="198">
        <v>0.43242960873426317</v>
      </c>
      <c r="AM8" s="198">
        <v>7.8170135134057218E-4</v>
      </c>
      <c r="AN8" s="199">
        <v>1.0772787896395415E-2</v>
      </c>
    </row>
    <row r="9" spans="1:40">
      <c r="A9" s="115" t="s">
        <v>10</v>
      </c>
      <c r="B9" s="116" t="s">
        <v>33</v>
      </c>
      <c r="C9" s="195">
        <v>3.5653859204851604E-2</v>
      </c>
      <c r="D9" s="196">
        <v>9.8110185285012405E-3</v>
      </c>
      <c r="E9" s="196">
        <v>8.0591175807968405E-3</v>
      </c>
      <c r="F9" s="196">
        <v>5.6380960604653502E-2</v>
      </c>
      <c r="G9" s="196">
        <v>4.4145723693069149E-2</v>
      </c>
      <c r="H9" s="196">
        <v>0.36251483505030963</v>
      </c>
      <c r="I9" s="196">
        <v>1.229872244268355E-3</v>
      </c>
      <c r="J9" s="196">
        <v>0.14764216341163355</v>
      </c>
      <c r="K9" s="196">
        <v>3.1517826732605822E-2</v>
      </c>
      <c r="L9" s="196">
        <v>4.2366998561979502E-3</v>
      </c>
      <c r="M9" s="196">
        <v>1.4100314622678591E-3</v>
      </c>
      <c r="N9" s="196">
        <v>8.9032175118504593E-3</v>
      </c>
      <c r="O9" s="196">
        <v>5.9026011098132231E-3</v>
      </c>
      <c r="P9" s="196">
        <v>3.547497997575312E-3</v>
      </c>
      <c r="Q9" s="196">
        <v>1.029375171889938E-2</v>
      </c>
      <c r="R9" s="196">
        <v>1.0879584330658094E-2</v>
      </c>
      <c r="S9" s="196">
        <v>9.0785828959298598E-3</v>
      </c>
      <c r="T9" s="196">
        <v>7.3482704856499392E-3</v>
      </c>
      <c r="U9" s="196">
        <v>1.2068641855206626E-2</v>
      </c>
      <c r="V9" s="196">
        <v>3.4676867973846628E-2</v>
      </c>
      <c r="W9" s="196">
        <v>4.8292709758267407E-3</v>
      </c>
      <c r="X9" s="196">
        <v>7.7674420190065863E-4</v>
      </c>
      <c r="Y9" s="196">
        <v>7.4379213313659764E-3</v>
      </c>
      <c r="Z9" s="196">
        <v>1.37315380508927E-2</v>
      </c>
      <c r="AA9" s="196">
        <v>9.5115562237599942E-6</v>
      </c>
      <c r="AB9" s="196">
        <v>2.1625710680217648E-5</v>
      </c>
      <c r="AC9" s="196">
        <v>3.4609521025659046E-5</v>
      </c>
      <c r="AD9" s="196">
        <v>5.4757587493951235E-4</v>
      </c>
      <c r="AE9" s="196">
        <v>4.5838934529456103E-4</v>
      </c>
      <c r="AF9" s="196">
        <v>9.076603656326829E-4</v>
      </c>
      <c r="AG9" s="196">
        <v>7.3012462140899298E-3</v>
      </c>
      <c r="AH9" s="196">
        <v>0.13791265493089203</v>
      </c>
      <c r="AI9" s="196">
        <v>1.7071163065199158E-3</v>
      </c>
      <c r="AJ9" s="196">
        <v>4.0161301506220189E-3</v>
      </c>
      <c r="AK9" s="196">
        <v>7.0307937042911233E-3</v>
      </c>
      <c r="AL9" s="196">
        <v>9.3297811210364106E-3</v>
      </c>
      <c r="AM9" s="196">
        <v>4.7591482417986873E-3</v>
      </c>
      <c r="AN9" s="194">
        <v>4.1003059211966189E-2</v>
      </c>
    </row>
    <row r="10" spans="1:40">
      <c r="A10" s="115" t="s">
        <v>11</v>
      </c>
      <c r="B10" s="116" t="s">
        <v>34</v>
      </c>
      <c r="C10" s="195">
        <v>6.3874190291052756E-3</v>
      </c>
      <c r="D10" s="196">
        <v>1.5571333959677792E-2</v>
      </c>
      <c r="E10" s="196">
        <v>2.6296913839465022E-3</v>
      </c>
      <c r="F10" s="196">
        <v>2.4635858920057695E-3</v>
      </c>
      <c r="G10" s="196">
        <v>1.6441610313992236E-3</v>
      </c>
      <c r="H10" s="196">
        <v>0.16566836663498716</v>
      </c>
      <c r="I10" s="196">
        <v>6.342279736486503E-2</v>
      </c>
      <c r="J10" s="196">
        <v>1.3062382261350967E-3</v>
      </c>
      <c r="K10" s="196">
        <v>1.6694050489775344E-2</v>
      </c>
      <c r="L10" s="196">
        <v>4.0177362332059284E-2</v>
      </c>
      <c r="M10" s="196">
        <v>4.1690432024942331E-3</v>
      </c>
      <c r="N10" s="196">
        <v>3.386045523656202E-3</v>
      </c>
      <c r="O10" s="196">
        <v>1.2158737211229991E-3</v>
      </c>
      <c r="P10" s="196">
        <v>7.7636808155212317E-4</v>
      </c>
      <c r="Q10" s="196">
        <v>5.0748457901698605E-4</v>
      </c>
      <c r="R10" s="196">
        <v>3.1775268918392686E-4</v>
      </c>
      <c r="S10" s="196">
        <v>7.2646408855098145E-4</v>
      </c>
      <c r="T10" s="196">
        <v>2.4542357221227695E-4</v>
      </c>
      <c r="U10" s="196">
        <v>1.2307264071687285E-3</v>
      </c>
      <c r="V10" s="196">
        <v>1.7688538743398877E-3</v>
      </c>
      <c r="W10" s="196">
        <v>1.0237643131140171E-2</v>
      </c>
      <c r="X10" s="196">
        <v>2.8601059405805599E-2</v>
      </c>
      <c r="Y10" s="196">
        <v>1.1254244167868837E-2</v>
      </c>
      <c r="Z10" s="196">
        <v>1.0949815598580616E-2</v>
      </c>
      <c r="AA10" s="196">
        <v>1.4270051923132494E-3</v>
      </c>
      <c r="AB10" s="196">
        <v>3.4092296837049004E-4</v>
      </c>
      <c r="AC10" s="196">
        <v>1.904059407510716E-4</v>
      </c>
      <c r="AD10" s="196">
        <v>7.5939959343067812E-2</v>
      </c>
      <c r="AE10" s="196">
        <v>5.8336075627486771E-4</v>
      </c>
      <c r="AF10" s="196">
        <v>7.8248110317177388E-3</v>
      </c>
      <c r="AG10" s="196">
        <v>2.6309733641295468E-3</v>
      </c>
      <c r="AH10" s="196">
        <v>1.9051244137156394E-3</v>
      </c>
      <c r="AI10" s="196">
        <v>2.3154140048249655E-3</v>
      </c>
      <c r="AJ10" s="196">
        <v>2.1102748403162065E-3</v>
      </c>
      <c r="AK10" s="196">
        <v>3.1972593250810498E-3</v>
      </c>
      <c r="AL10" s="196">
        <v>0</v>
      </c>
      <c r="AM10" s="196">
        <v>1.1551175799620089E-2</v>
      </c>
      <c r="AN10" s="194">
        <v>2.4696054064044345E-2</v>
      </c>
    </row>
    <row r="11" spans="1:40">
      <c r="A11" s="115" t="s">
        <v>12</v>
      </c>
      <c r="B11" s="116" t="s">
        <v>281</v>
      </c>
      <c r="C11" s="195">
        <v>6.3493254208025103E-3</v>
      </c>
      <c r="D11" s="196">
        <v>3.4500284935388972E-3</v>
      </c>
      <c r="E11" s="196">
        <v>1.396816034248494E-2</v>
      </c>
      <c r="F11" s="196">
        <v>4.6848663046475955E-3</v>
      </c>
      <c r="G11" s="196">
        <v>2.332535348281025E-2</v>
      </c>
      <c r="H11" s="196">
        <v>9.4291399683475823E-3</v>
      </c>
      <c r="I11" s="196">
        <v>8.9488146673746033E-5</v>
      </c>
      <c r="J11" s="196">
        <v>0.19209661297143518</v>
      </c>
      <c r="K11" s="196">
        <v>5.3465211645617912E-3</v>
      </c>
      <c r="L11" s="196">
        <v>5.7395718349870575E-4</v>
      </c>
      <c r="M11" s="196">
        <v>5.3900668886811107E-4</v>
      </c>
      <c r="N11" s="196">
        <v>3.5751684405091969E-3</v>
      </c>
      <c r="O11" s="196">
        <v>1.3038394377838134E-2</v>
      </c>
      <c r="P11" s="196">
        <v>2.5914158291974087E-2</v>
      </c>
      <c r="Q11" s="196">
        <v>3.781251227785272E-2</v>
      </c>
      <c r="R11" s="196">
        <v>1.2873118240618715E-2</v>
      </c>
      <c r="S11" s="196">
        <v>2.926762992477492E-2</v>
      </c>
      <c r="T11" s="196">
        <v>3.3103308887220649E-2</v>
      </c>
      <c r="U11" s="196">
        <v>4.3399386235447715E-2</v>
      </c>
      <c r="V11" s="196">
        <v>4.7974127686198603E-2</v>
      </c>
      <c r="W11" s="196">
        <v>1.3306771765020996E-2</v>
      </c>
      <c r="X11" s="196">
        <v>0</v>
      </c>
      <c r="Y11" s="196">
        <v>3.3580349845591828E-2</v>
      </c>
      <c r="Z11" s="196">
        <v>1.8199390794932366E-2</v>
      </c>
      <c r="AA11" s="196">
        <v>6.027699644621084E-3</v>
      </c>
      <c r="AB11" s="196">
        <v>2.1555745145664003E-3</v>
      </c>
      <c r="AC11" s="196">
        <v>5.6875336719566013E-4</v>
      </c>
      <c r="AD11" s="196">
        <v>3.5903758351204713E-3</v>
      </c>
      <c r="AE11" s="196">
        <v>1.541153230390345E-3</v>
      </c>
      <c r="AF11" s="196">
        <v>1.6850486804142429E-3</v>
      </c>
      <c r="AG11" s="196">
        <v>3.0358111441200464E-3</v>
      </c>
      <c r="AH11" s="196">
        <v>2.2233666909076337E-3</v>
      </c>
      <c r="AI11" s="196">
        <v>6.0221472132199914E-3</v>
      </c>
      <c r="AJ11" s="196">
        <v>7.1476035996267629E-3</v>
      </c>
      <c r="AK11" s="196">
        <v>2.3990399458408518E-3</v>
      </c>
      <c r="AL11" s="196">
        <v>4.6100402235804208E-2</v>
      </c>
      <c r="AM11" s="196">
        <v>2.665875089593686E-3</v>
      </c>
      <c r="AN11" s="194">
        <v>1.1763273423787716E-2</v>
      </c>
    </row>
    <row r="12" spans="1:40">
      <c r="A12" s="115" t="s">
        <v>13</v>
      </c>
      <c r="B12" s="116" t="s">
        <v>35</v>
      </c>
      <c r="C12" s="195">
        <v>1.9650441329103576E-3</v>
      </c>
      <c r="D12" s="196">
        <v>1.2321530334067493E-4</v>
      </c>
      <c r="E12" s="196">
        <v>1.9626909930482482E-3</v>
      </c>
      <c r="F12" s="196">
        <v>2.220399301807775E-4</v>
      </c>
      <c r="G12" s="196">
        <v>1.667784034723925E-3</v>
      </c>
      <c r="H12" s="196">
        <v>3.2686749399094459E-3</v>
      </c>
      <c r="I12" s="196">
        <v>2.5399535479455156E-4</v>
      </c>
      <c r="J12" s="196">
        <v>2.6368051016877475E-3</v>
      </c>
      <c r="K12" s="196">
        <v>9.1016198689391162E-2</v>
      </c>
      <c r="L12" s="196">
        <v>1.9410149170630789E-3</v>
      </c>
      <c r="M12" s="196">
        <v>9.876910776621243E-4</v>
      </c>
      <c r="N12" s="196">
        <v>5.2344192528992637E-3</v>
      </c>
      <c r="O12" s="196">
        <v>9.0145450984045541E-3</v>
      </c>
      <c r="P12" s="196">
        <v>2.774356380777691E-3</v>
      </c>
      <c r="Q12" s="196">
        <v>4.4920570478148691E-3</v>
      </c>
      <c r="R12" s="196">
        <v>3.6047802289315596E-2</v>
      </c>
      <c r="S12" s="196">
        <v>5.6331467263365416E-3</v>
      </c>
      <c r="T12" s="196">
        <v>2.2521221920656E-3</v>
      </c>
      <c r="U12" s="196">
        <v>9.271942458897323E-3</v>
      </c>
      <c r="V12" s="196">
        <v>3.4857724881205733E-3</v>
      </c>
      <c r="W12" s="196">
        <v>4.7978825678946208E-2</v>
      </c>
      <c r="X12" s="196">
        <v>5.8799067395661484E-5</v>
      </c>
      <c r="Y12" s="196">
        <v>4.6912110757011448E-3</v>
      </c>
      <c r="Z12" s="196">
        <v>4.3788794953297772E-4</v>
      </c>
      <c r="AA12" s="196">
        <v>2.0590254568196635E-4</v>
      </c>
      <c r="AB12" s="196">
        <v>9.75277148323541E-6</v>
      </c>
      <c r="AC12" s="196">
        <v>7.2433548648128532E-5</v>
      </c>
      <c r="AD12" s="196">
        <v>5.3681397192245128E-5</v>
      </c>
      <c r="AE12" s="196">
        <v>3.1363481520154174E-6</v>
      </c>
      <c r="AF12" s="196">
        <v>2.1552089999165962E-4</v>
      </c>
      <c r="AG12" s="196">
        <v>2.2464404339130658E-3</v>
      </c>
      <c r="AH12" s="196">
        <v>6.380974120171306E-4</v>
      </c>
      <c r="AI12" s="196">
        <v>3.8956937699961689E-4</v>
      </c>
      <c r="AJ12" s="196">
        <v>6.0561673844200851E-4</v>
      </c>
      <c r="AK12" s="196">
        <v>8.5207910405169364E-4</v>
      </c>
      <c r="AL12" s="196">
        <v>5.3910045447422032E-3</v>
      </c>
      <c r="AM12" s="196">
        <v>3.5660851006127123E-3</v>
      </c>
      <c r="AN12" s="194">
        <v>5.5054065273456741E-3</v>
      </c>
    </row>
    <row r="13" spans="1:40">
      <c r="A13" s="119" t="s">
        <v>14</v>
      </c>
      <c r="B13" s="120" t="s">
        <v>36</v>
      </c>
      <c r="C13" s="197">
        <v>3.3405164203963729E-5</v>
      </c>
      <c r="D13" s="198">
        <v>1.7404161596870332E-3</v>
      </c>
      <c r="E13" s="198">
        <v>0</v>
      </c>
      <c r="F13" s="198">
        <v>7.4894420894309875E-5</v>
      </c>
      <c r="G13" s="198">
        <v>7.9722911620202577E-3</v>
      </c>
      <c r="H13" s="198">
        <v>5.4948906290504615E-5</v>
      </c>
      <c r="I13" s="198">
        <v>-1.1009086585522358E-6</v>
      </c>
      <c r="J13" s="198">
        <v>2.2607622736534544E-3</v>
      </c>
      <c r="K13" s="198">
        <v>4.77595673083473E-3</v>
      </c>
      <c r="L13" s="198">
        <v>0.59336323451582795</v>
      </c>
      <c r="M13" s="198">
        <v>2.5758581872983432E-4</v>
      </c>
      <c r="N13" s="198">
        <v>0.18022808410100466</v>
      </c>
      <c r="O13" s="198">
        <v>0.11242651607987024</v>
      </c>
      <c r="P13" s="198">
        <v>8.4803592991150617E-2</v>
      </c>
      <c r="Q13" s="198">
        <v>2.2807339209240805E-2</v>
      </c>
      <c r="R13" s="198">
        <v>1.0853203376289665E-2</v>
      </c>
      <c r="S13" s="198">
        <v>3.9066576829122894E-2</v>
      </c>
      <c r="T13" s="198">
        <v>8.0412311601316625E-3</v>
      </c>
      <c r="U13" s="198">
        <v>6.211030670477883E-2</v>
      </c>
      <c r="V13" s="198">
        <v>2.2576563266617912E-3</v>
      </c>
      <c r="W13" s="198">
        <v>1.7596759998852081E-2</v>
      </c>
      <c r="X13" s="198">
        <v>0</v>
      </c>
      <c r="Y13" s="198">
        <v>2.7425963611231477E-5</v>
      </c>
      <c r="Z13" s="198">
        <v>0</v>
      </c>
      <c r="AA13" s="198">
        <v>0</v>
      </c>
      <c r="AB13" s="198">
        <v>0</v>
      </c>
      <c r="AC13" s="198">
        <v>0</v>
      </c>
      <c r="AD13" s="198">
        <v>2.6174485552209263E-4</v>
      </c>
      <c r="AE13" s="198">
        <v>0</v>
      </c>
      <c r="AF13" s="198">
        <v>2.6017505906527403E-5</v>
      </c>
      <c r="AG13" s="198">
        <v>0</v>
      </c>
      <c r="AH13" s="198">
        <v>2.7163918031858691E-6</v>
      </c>
      <c r="AI13" s="198">
        <v>2.588500843851275E-6</v>
      </c>
      <c r="AJ13" s="198">
        <v>1.285629149708031E-4</v>
      </c>
      <c r="AK13" s="198">
        <v>2.1909040601286317E-5</v>
      </c>
      <c r="AL13" s="198">
        <v>2.6119208065611451E-5</v>
      </c>
      <c r="AM13" s="198">
        <v>3.2413257928400256E-3</v>
      </c>
      <c r="AN13" s="199">
        <v>5.8027344946978004E-2</v>
      </c>
    </row>
    <row r="14" spans="1:40">
      <c r="A14" s="115" t="s">
        <v>15</v>
      </c>
      <c r="B14" s="116" t="s">
        <v>37</v>
      </c>
      <c r="C14" s="195">
        <v>0</v>
      </c>
      <c r="D14" s="196">
        <v>4.0044973585719347E-4</v>
      </c>
      <c r="E14" s="196">
        <v>1.0138083329614335E-3</v>
      </c>
      <c r="F14" s="196">
        <v>5.2866650043042257E-6</v>
      </c>
      <c r="G14" s="196">
        <v>2.1870176478008636E-3</v>
      </c>
      <c r="H14" s="196">
        <v>4.4812449224209171E-3</v>
      </c>
      <c r="I14" s="196">
        <v>1.6120448214514882E-5</v>
      </c>
      <c r="J14" s="196">
        <v>2.1418222098343008E-3</v>
      </c>
      <c r="K14" s="196">
        <v>1.8746338605741066E-2</v>
      </c>
      <c r="L14" s="196">
        <v>8.8798358840504396E-3</v>
      </c>
      <c r="M14" s="196">
        <v>9.9759725955451031E-2</v>
      </c>
      <c r="N14" s="196">
        <v>5.4617859911158813E-2</v>
      </c>
      <c r="O14" s="196">
        <v>2.6335968124520756E-2</v>
      </c>
      <c r="P14" s="196">
        <v>1.4117799841419258E-2</v>
      </c>
      <c r="Q14" s="196">
        <v>3.4803619838390719E-2</v>
      </c>
      <c r="R14" s="196">
        <v>6.7345064064375834E-2</v>
      </c>
      <c r="S14" s="196">
        <v>6.5146637608103131E-2</v>
      </c>
      <c r="T14" s="196">
        <v>2.2824392215741757E-2</v>
      </c>
      <c r="U14" s="196">
        <v>1.6668408334568566E-2</v>
      </c>
      <c r="V14" s="196">
        <v>9.0886705978603897E-3</v>
      </c>
      <c r="W14" s="196">
        <v>7.7210700517520115E-3</v>
      </c>
      <c r="X14" s="196">
        <v>5.5134777688395625E-4</v>
      </c>
      <c r="Y14" s="196">
        <v>1.4261501077840368E-4</v>
      </c>
      <c r="Z14" s="196">
        <v>2.6168602561731735E-6</v>
      </c>
      <c r="AA14" s="196">
        <v>1.1957384967012563E-5</v>
      </c>
      <c r="AB14" s="196">
        <v>0</v>
      </c>
      <c r="AC14" s="196">
        <v>0</v>
      </c>
      <c r="AD14" s="196">
        <v>2.0242627103519643E-5</v>
      </c>
      <c r="AE14" s="196">
        <v>6.1279417739378158E-5</v>
      </c>
      <c r="AF14" s="196">
        <v>1.6477753740800689E-4</v>
      </c>
      <c r="AG14" s="196">
        <v>6.5951411281500453E-5</v>
      </c>
      <c r="AH14" s="196">
        <v>1.5738095009708128E-3</v>
      </c>
      <c r="AI14" s="196">
        <v>1.6307555316263033E-4</v>
      </c>
      <c r="AJ14" s="196">
        <v>3.210701469157206E-4</v>
      </c>
      <c r="AK14" s="196">
        <v>2.7678421292958382E-4</v>
      </c>
      <c r="AL14" s="196">
        <v>9.6641069842762369E-4</v>
      </c>
      <c r="AM14" s="196">
        <v>2.8236967181077812E-3</v>
      </c>
      <c r="AN14" s="194">
        <v>7.1412781525220471E-3</v>
      </c>
    </row>
    <row r="15" spans="1:40">
      <c r="A15" s="115" t="s">
        <v>16</v>
      </c>
      <c r="B15" s="116" t="s">
        <v>38</v>
      </c>
      <c r="C15" s="195">
        <v>1.9755931321326623E-3</v>
      </c>
      <c r="D15" s="196">
        <v>5.3136599565666055E-3</v>
      </c>
      <c r="E15" s="196">
        <v>1.2605931007264686E-2</v>
      </c>
      <c r="F15" s="196">
        <v>2.549053642908688E-3</v>
      </c>
      <c r="G15" s="196">
        <v>1.1753389074171977E-2</v>
      </c>
      <c r="H15" s="196">
        <v>5.778870270803909E-3</v>
      </c>
      <c r="I15" s="196">
        <v>6.0542112587097594E-4</v>
      </c>
      <c r="J15" s="196">
        <v>8.6844267809772797E-3</v>
      </c>
      <c r="K15" s="196">
        <v>1.1057070067165298E-2</v>
      </c>
      <c r="L15" s="196">
        <v>5.1543267549821142E-4</v>
      </c>
      <c r="M15" s="196">
        <v>8.3924470485515813E-4</v>
      </c>
      <c r="N15" s="196">
        <v>6.1069000983811822E-2</v>
      </c>
      <c r="O15" s="196">
        <v>3.6206880077586594E-2</v>
      </c>
      <c r="P15" s="196">
        <v>2.7571754559599659E-2</v>
      </c>
      <c r="Q15" s="196">
        <v>4.8102989902693925E-2</v>
      </c>
      <c r="R15" s="196">
        <v>2.3442431048257065E-2</v>
      </c>
      <c r="S15" s="196">
        <v>3.4233649705671131E-2</v>
      </c>
      <c r="T15" s="196">
        <v>2.8671247906681293E-2</v>
      </c>
      <c r="U15" s="196">
        <v>1.402875291915491E-2</v>
      </c>
      <c r="V15" s="196">
        <v>1.0379720075055617E-2</v>
      </c>
      <c r="W15" s="196">
        <v>8.095817748739681E-2</v>
      </c>
      <c r="X15" s="196">
        <v>5.0405287484831538E-4</v>
      </c>
      <c r="Y15" s="196">
        <v>5.9377211218316142E-4</v>
      </c>
      <c r="Z15" s="196">
        <v>1.3433215981688957E-4</v>
      </c>
      <c r="AA15" s="196">
        <v>2.4293420457980525E-3</v>
      </c>
      <c r="AB15" s="196">
        <v>9.6043597432731313E-5</v>
      </c>
      <c r="AC15" s="196">
        <v>3.015207187808191E-4</v>
      </c>
      <c r="AD15" s="196">
        <v>1.7231856616603746E-3</v>
      </c>
      <c r="AE15" s="196">
        <v>4.410188016833987E-4</v>
      </c>
      <c r="AF15" s="196">
        <v>3.2099328563826288E-3</v>
      </c>
      <c r="AG15" s="196">
        <v>2.191034952359156E-4</v>
      </c>
      <c r="AH15" s="196">
        <v>3.5321582165801256E-4</v>
      </c>
      <c r="AI15" s="196">
        <v>1.7601805738188671E-3</v>
      </c>
      <c r="AJ15" s="196">
        <v>1.1494243831480541E-3</v>
      </c>
      <c r="AK15" s="196">
        <v>2.2389213741131173E-3</v>
      </c>
      <c r="AL15" s="196">
        <v>3.9178812098417175E-4</v>
      </c>
      <c r="AM15" s="196">
        <v>3.9273086113633844E-3</v>
      </c>
      <c r="AN15" s="194">
        <v>9.2279943862195093E-3</v>
      </c>
    </row>
    <row r="16" spans="1:40">
      <c r="A16" s="115" t="s">
        <v>17</v>
      </c>
      <c r="B16" s="116" t="s">
        <v>265</v>
      </c>
      <c r="C16" s="195">
        <v>2.3442220494009636E-6</v>
      </c>
      <c r="D16" s="196">
        <v>2.2948850247200702E-3</v>
      </c>
      <c r="E16" s="196">
        <v>0</v>
      </c>
      <c r="F16" s="196">
        <v>0</v>
      </c>
      <c r="G16" s="196">
        <v>1.1197303575908504E-4</v>
      </c>
      <c r="H16" s="196">
        <v>1.0528025743054666E-5</v>
      </c>
      <c r="I16" s="196">
        <v>0</v>
      </c>
      <c r="J16" s="196">
        <v>3.2648446810964592E-4</v>
      </c>
      <c r="K16" s="196">
        <v>1.2484843530742088E-3</v>
      </c>
      <c r="L16" s="196">
        <v>4.0622047936461073E-5</v>
      </c>
      <c r="M16" s="196">
        <v>2.9271115764753896E-6</v>
      </c>
      <c r="N16" s="196">
        <v>6.7264406880720269E-4</v>
      </c>
      <c r="O16" s="196">
        <v>0.13003876941157921</v>
      </c>
      <c r="P16" s="196">
        <v>4.6241692861527392E-2</v>
      </c>
      <c r="Q16" s="196">
        <v>2.1867674214544837E-2</v>
      </c>
      <c r="R16" s="196">
        <v>2.4652411238916556E-3</v>
      </c>
      <c r="S16" s="196">
        <v>1.6969868376907313E-2</v>
      </c>
      <c r="T16" s="196">
        <v>1.8623318126696311E-3</v>
      </c>
      <c r="U16" s="196">
        <v>1.0538403424593206E-2</v>
      </c>
      <c r="V16" s="196">
        <v>6.2933315736445061E-5</v>
      </c>
      <c r="W16" s="196">
        <v>5.7669772425074373E-3</v>
      </c>
      <c r="X16" s="196">
        <v>0</v>
      </c>
      <c r="Y16" s="196">
        <v>1.0949815971784167E-2</v>
      </c>
      <c r="Z16" s="196">
        <v>0</v>
      </c>
      <c r="AA16" s="196">
        <v>3.8046224895039979E-6</v>
      </c>
      <c r="AB16" s="196">
        <v>0</v>
      </c>
      <c r="AC16" s="196">
        <v>0</v>
      </c>
      <c r="AD16" s="196">
        <v>7.9689329483476068E-5</v>
      </c>
      <c r="AE16" s="196">
        <v>9.6503020062012843E-7</v>
      </c>
      <c r="AF16" s="196">
        <v>2.4485978963093518E-4</v>
      </c>
      <c r="AG16" s="196">
        <v>0</v>
      </c>
      <c r="AH16" s="196">
        <v>8.4887243849558408E-8</v>
      </c>
      <c r="AI16" s="196">
        <v>0</v>
      </c>
      <c r="AJ16" s="196">
        <v>7.0927620764573993E-3</v>
      </c>
      <c r="AK16" s="196">
        <v>6.572712180385895E-6</v>
      </c>
      <c r="AL16" s="196">
        <v>0</v>
      </c>
      <c r="AM16" s="196">
        <v>0</v>
      </c>
      <c r="AN16" s="194">
        <v>3.4879324790950674E-3</v>
      </c>
    </row>
    <row r="17" spans="1:40">
      <c r="A17" s="115" t="s">
        <v>18</v>
      </c>
      <c r="B17" s="116" t="s">
        <v>266</v>
      </c>
      <c r="C17" s="195">
        <v>1.230716575935506E-5</v>
      </c>
      <c r="D17" s="196">
        <v>5.0826312628028398E-4</v>
      </c>
      <c r="E17" s="196">
        <v>0</v>
      </c>
      <c r="F17" s="196">
        <v>0</v>
      </c>
      <c r="G17" s="196">
        <v>1.0583105489466265E-4</v>
      </c>
      <c r="H17" s="196">
        <v>0</v>
      </c>
      <c r="I17" s="196">
        <v>1.1323631916537284E-5</v>
      </c>
      <c r="J17" s="196">
        <v>2.5557096036292336E-3</v>
      </c>
      <c r="K17" s="196">
        <v>1.9531069059004645E-3</v>
      </c>
      <c r="L17" s="196">
        <v>6.7367891887546951E-5</v>
      </c>
      <c r="M17" s="196">
        <v>6.6069089869015936E-5</v>
      </c>
      <c r="N17" s="196">
        <v>3.5681811406254653E-4</v>
      </c>
      <c r="O17" s="196">
        <v>4.9542673823361498E-3</v>
      </c>
      <c r="P17" s="196">
        <v>0.14111427573529114</v>
      </c>
      <c r="Q17" s="196">
        <v>1.869507707217413E-3</v>
      </c>
      <c r="R17" s="196">
        <v>2.141188505306312E-3</v>
      </c>
      <c r="S17" s="196">
        <v>1.3059717011737108E-3</v>
      </c>
      <c r="T17" s="196">
        <v>5.4859386729803081E-4</v>
      </c>
      <c r="U17" s="196">
        <v>1.0756807404012452E-3</v>
      </c>
      <c r="V17" s="196">
        <v>3.6049180858740371E-5</v>
      </c>
      <c r="W17" s="196">
        <v>5.2971675100682054E-5</v>
      </c>
      <c r="X17" s="196">
        <v>3.4086415881542887E-6</v>
      </c>
      <c r="Y17" s="196">
        <v>2.9757170518186153E-4</v>
      </c>
      <c r="Z17" s="196">
        <v>0</v>
      </c>
      <c r="AA17" s="196">
        <v>2.7175874925028555E-6</v>
      </c>
      <c r="AB17" s="196">
        <v>0</v>
      </c>
      <c r="AC17" s="196">
        <v>0</v>
      </c>
      <c r="AD17" s="196">
        <v>6.6108832819089473E-5</v>
      </c>
      <c r="AE17" s="196">
        <v>2.4125755015503211E-6</v>
      </c>
      <c r="AF17" s="196">
        <v>1.6237876026768877E-5</v>
      </c>
      <c r="AG17" s="196">
        <v>0</v>
      </c>
      <c r="AH17" s="196">
        <v>0</v>
      </c>
      <c r="AI17" s="196">
        <v>0</v>
      </c>
      <c r="AJ17" s="196">
        <v>1.1056523067659493E-2</v>
      </c>
      <c r="AK17" s="196">
        <v>7.1204381954180533E-6</v>
      </c>
      <c r="AL17" s="196">
        <v>0</v>
      </c>
      <c r="AM17" s="196">
        <v>0</v>
      </c>
      <c r="AN17" s="194">
        <v>2.8811429893531057E-3</v>
      </c>
    </row>
    <row r="18" spans="1:40">
      <c r="A18" s="119" t="s">
        <v>19</v>
      </c>
      <c r="B18" s="120" t="s">
        <v>267</v>
      </c>
      <c r="C18" s="197">
        <v>1.230716575935506E-5</v>
      </c>
      <c r="D18" s="198">
        <v>0</v>
      </c>
      <c r="E18" s="198">
        <v>0</v>
      </c>
      <c r="F18" s="198">
        <v>0</v>
      </c>
      <c r="G18" s="198">
        <v>0</v>
      </c>
      <c r="H18" s="198">
        <v>2.4011286782405377E-6</v>
      </c>
      <c r="I18" s="198">
        <v>0</v>
      </c>
      <c r="J18" s="198">
        <v>0</v>
      </c>
      <c r="K18" s="198">
        <v>0</v>
      </c>
      <c r="L18" s="198">
        <v>0</v>
      </c>
      <c r="M18" s="198">
        <v>0</v>
      </c>
      <c r="N18" s="198">
        <v>1.3042959782965147E-5</v>
      </c>
      <c r="O18" s="198">
        <v>1.716316834237475E-3</v>
      </c>
      <c r="P18" s="198">
        <v>4.88527094641084E-3</v>
      </c>
      <c r="Q18" s="198">
        <v>0.10129064787773223</v>
      </c>
      <c r="R18" s="198">
        <v>0</v>
      </c>
      <c r="S18" s="198">
        <v>4.4475129696021918E-4</v>
      </c>
      <c r="T18" s="198">
        <v>6.4965063232661543E-4</v>
      </c>
      <c r="U18" s="198">
        <v>3.7521286453510809E-4</v>
      </c>
      <c r="V18" s="198">
        <v>8.9817450614149738E-5</v>
      </c>
      <c r="W18" s="198">
        <v>1.4875115987640741E-4</v>
      </c>
      <c r="X18" s="198">
        <v>0</v>
      </c>
      <c r="Y18" s="198">
        <v>1.001047671809949E-4</v>
      </c>
      <c r="Z18" s="198">
        <v>2.006259529732766E-5</v>
      </c>
      <c r="AA18" s="198">
        <v>7.4932945793278736E-4</v>
      </c>
      <c r="AB18" s="198">
        <v>1.0388821797359459E-5</v>
      </c>
      <c r="AC18" s="198">
        <v>0</v>
      </c>
      <c r="AD18" s="198">
        <v>1.9858273424338891E-5</v>
      </c>
      <c r="AE18" s="198">
        <v>4.7527737380541326E-5</v>
      </c>
      <c r="AF18" s="198">
        <v>2.8047240409873513E-3</v>
      </c>
      <c r="AG18" s="198">
        <v>0</v>
      </c>
      <c r="AH18" s="198">
        <v>1.1154098954588125E-2</v>
      </c>
      <c r="AI18" s="198">
        <v>0</v>
      </c>
      <c r="AJ18" s="198">
        <v>3.537278244423949E-3</v>
      </c>
      <c r="AK18" s="198">
        <v>1.0125628264561161E-3</v>
      </c>
      <c r="AL18" s="198">
        <v>2.3444601159692838E-2</v>
      </c>
      <c r="AM18" s="198">
        <v>0</v>
      </c>
      <c r="AN18" s="199">
        <v>1.460278524015132E-3</v>
      </c>
    </row>
    <row r="19" spans="1:40">
      <c r="A19" s="115" t="s">
        <v>20</v>
      </c>
      <c r="B19" s="116" t="s">
        <v>53</v>
      </c>
      <c r="C19" s="195">
        <v>0</v>
      </c>
      <c r="D19" s="196">
        <v>4.6205738752753092E-5</v>
      </c>
      <c r="E19" s="196">
        <v>4.0326504891067357E-7</v>
      </c>
      <c r="F19" s="196">
        <v>0</v>
      </c>
      <c r="G19" s="196">
        <v>1.3701341928326862E-5</v>
      </c>
      <c r="H19" s="196">
        <v>2.1240753692127832E-6</v>
      </c>
      <c r="I19" s="196">
        <v>3.1454533101492453E-7</v>
      </c>
      <c r="J19" s="196">
        <v>0</v>
      </c>
      <c r="K19" s="196">
        <v>0</v>
      </c>
      <c r="L19" s="196">
        <v>9.3466658968848496E-7</v>
      </c>
      <c r="M19" s="196">
        <v>4.1815879663934138E-7</v>
      </c>
      <c r="N19" s="196">
        <v>7.499701875204961E-5</v>
      </c>
      <c r="O19" s="196">
        <v>7.3621273251494755E-3</v>
      </c>
      <c r="P19" s="196">
        <v>5.2869658083463805E-3</v>
      </c>
      <c r="Q19" s="196">
        <v>0.10904697670154669</v>
      </c>
      <c r="R19" s="196">
        <v>0.30154139585173273</v>
      </c>
      <c r="S19" s="196">
        <v>7.5516773833983544E-2</v>
      </c>
      <c r="T19" s="196">
        <v>0.25928278570191143</v>
      </c>
      <c r="U19" s="196">
        <v>9.1031436890124818E-3</v>
      </c>
      <c r="V19" s="196">
        <v>2.03647321698613E-3</v>
      </c>
      <c r="W19" s="196">
        <v>3.5848551230664743E-4</v>
      </c>
      <c r="X19" s="196">
        <v>3.8347217866735749E-6</v>
      </c>
      <c r="Y19" s="196">
        <v>2.1940770888985184E-5</v>
      </c>
      <c r="Z19" s="196">
        <v>0</v>
      </c>
      <c r="AA19" s="196">
        <v>2.7719392423529127E-5</v>
      </c>
      <c r="AB19" s="196">
        <v>3.752696853331886E-5</v>
      </c>
      <c r="AC19" s="196">
        <v>0</v>
      </c>
      <c r="AD19" s="196">
        <v>3.4591831126267747E-6</v>
      </c>
      <c r="AE19" s="196">
        <v>3.9566238225425263E-4</v>
      </c>
      <c r="AF19" s="196">
        <v>1.3957192530281793E-3</v>
      </c>
      <c r="AG19" s="196">
        <v>7.2940057250232252E-4</v>
      </c>
      <c r="AH19" s="196">
        <v>1.7826321208407267E-6</v>
      </c>
      <c r="AI19" s="196">
        <v>0</v>
      </c>
      <c r="AJ19" s="196">
        <v>1.1288363359254568E-2</v>
      </c>
      <c r="AK19" s="196">
        <v>8.2158902254823692E-6</v>
      </c>
      <c r="AL19" s="196">
        <v>3.2058715979731499E-2</v>
      </c>
      <c r="AM19" s="196">
        <v>0</v>
      </c>
      <c r="AN19" s="194">
        <v>6.9615095840882338E-3</v>
      </c>
    </row>
    <row r="20" spans="1:40">
      <c r="A20" s="115" t="s">
        <v>21</v>
      </c>
      <c r="B20" s="116" t="s">
        <v>29</v>
      </c>
      <c r="C20" s="195">
        <v>4.7470496500369509E-5</v>
      </c>
      <c r="D20" s="196">
        <v>6.6228225545612765E-4</v>
      </c>
      <c r="E20" s="196">
        <v>0</v>
      </c>
      <c r="F20" s="196">
        <v>0</v>
      </c>
      <c r="G20" s="196">
        <v>1.1055565555960295E-4</v>
      </c>
      <c r="H20" s="196">
        <v>3.786395223379309E-6</v>
      </c>
      <c r="I20" s="196">
        <v>0</v>
      </c>
      <c r="J20" s="196">
        <v>2.6731478989658225E-5</v>
      </c>
      <c r="K20" s="196">
        <v>5.1225460143594775E-5</v>
      </c>
      <c r="L20" s="196">
        <v>0</v>
      </c>
      <c r="M20" s="196">
        <v>0</v>
      </c>
      <c r="N20" s="196">
        <v>3.5448901410130274E-4</v>
      </c>
      <c r="O20" s="196">
        <v>1.3413428118931082E-2</v>
      </c>
      <c r="P20" s="196">
        <v>1.5125666769106923E-2</v>
      </c>
      <c r="Q20" s="196">
        <v>1.874418848304674E-2</v>
      </c>
      <c r="R20" s="196">
        <v>8.345831474526038E-3</v>
      </c>
      <c r="S20" s="196">
        <v>0.24456774000349371</v>
      </c>
      <c r="T20" s="196">
        <v>1.690535312121037E-2</v>
      </c>
      <c r="U20" s="196">
        <v>4.121887287795202E-2</v>
      </c>
      <c r="V20" s="196">
        <v>5.3096166383466751E-4</v>
      </c>
      <c r="W20" s="196">
        <v>7.5757865636090571E-3</v>
      </c>
      <c r="X20" s="196">
        <v>3.8347217866735749E-6</v>
      </c>
      <c r="Y20" s="196">
        <v>2.3586328705659071E-4</v>
      </c>
      <c r="Z20" s="196">
        <v>0</v>
      </c>
      <c r="AA20" s="196">
        <v>1.8262187949619188E-4</v>
      </c>
      <c r="AB20" s="196">
        <v>2.3321844851215114E-6</v>
      </c>
      <c r="AC20" s="196">
        <v>9.6435197904313143E-6</v>
      </c>
      <c r="AD20" s="196">
        <v>1.2248070576559986E-4</v>
      </c>
      <c r="AE20" s="196">
        <v>7.6719900949300213E-5</v>
      </c>
      <c r="AF20" s="196">
        <v>1.4054988829079378E-3</v>
      </c>
      <c r="AG20" s="196">
        <v>9.1104240691485591E-4</v>
      </c>
      <c r="AH20" s="196">
        <v>5.8487311012345751E-5</v>
      </c>
      <c r="AI20" s="196">
        <v>0</v>
      </c>
      <c r="AJ20" s="196">
        <v>5.106330183953978E-3</v>
      </c>
      <c r="AK20" s="196">
        <v>1.1666564120184964E-4</v>
      </c>
      <c r="AL20" s="196">
        <v>0</v>
      </c>
      <c r="AM20" s="196">
        <v>2.9855066188225936E-4</v>
      </c>
      <c r="AN20" s="194">
        <v>5.9371968908482689E-3</v>
      </c>
    </row>
    <row r="21" spans="1:40">
      <c r="A21" s="115" t="s">
        <v>57</v>
      </c>
      <c r="B21" s="116" t="s">
        <v>282</v>
      </c>
      <c r="C21" s="195">
        <v>8.2047771729033721E-6</v>
      </c>
      <c r="D21" s="196">
        <v>0</v>
      </c>
      <c r="E21" s="196">
        <v>2.4464746300580862E-5</v>
      </c>
      <c r="F21" s="196">
        <v>3.083887919177465E-6</v>
      </c>
      <c r="G21" s="196">
        <v>5.6695207979283571E-6</v>
      </c>
      <c r="H21" s="196">
        <v>1.4129718760415472E-5</v>
      </c>
      <c r="I21" s="196">
        <v>1.4311812561179065E-5</v>
      </c>
      <c r="J21" s="196">
        <v>9.0106108953904121E-7</v>
      </c>
      <c r="K21" s="196">
        <v>2.3977874960831599E-5</v>
      </c>
      <c r="L21" s="196">
        <v>2.9477946290175292E-6</v>
      </c>
      <c r="M21" s="196">
        <v>8.3631759327868275E-7</v>
      </c>
      <c r="N21" s="196">
        <v>3.8197239364397932E-5</v>
      </c>
      <c r="O21" s="196">
        <v>3.8339436589438381E-4</v>
      </c>
      <c r="P21" s="196">
        <v>1.0445679642701293E-4</v>
      </c>
      <c r="Q21" s="196">
        <v>9.8222821745223092E-6</v>
      </c>
      <c r="R21" s="196">
        <v>2.7955936718784142E-5</v>
      </c>
      <c r="S21" s="196">
        <v>3.5491375318521233E-5</v>
      </c>
      <c r="T21" s="196">
        <v>2.9190968412542585E-2</v>
      </c>
      <c r="U21" s="196">
        <v>7.9043903078943635E-3</v>
      </c>
      <c r="V21" s="196">
        <v>1.1609058242645204E-5</v>
      </c>
      <c r="W21" s="196">
        <v>1.4967188650908292E-3</v>
      </c>
      <c r="X21" s="196">
        <v>1.1504165360020726E-5</v>
      </c>
      <c r="Y21" s="196">
        <v>4.1138945416847212E-6</v>
      </c>
      <c r="Z21" s="196">
        <v>2.3551742305558562E-5</v>
      </c>
      <c r="AA21" s="196">
        <v>2.0336613068896368E-4</v>
      </c>
      <c r="AB21" s="196">
        <v>8.8623010434617412E-5</v>
      </c>
      <c r="AC21" s="196">
        <v>3.4502370805765375E-5</v>
      </c>
      <c r="AD21" s="196">
        <v>9.1604293538079395E-5</v>
      </c>
      <c r="AE21" s="196">
        <v>7.6478643399145182E-5</v>
      </c>
      <c r="AF21" s="196">
        <v>1.4361294217766153E-3</v>
      </c>
      <c r="AG21" s="196">
        <v>7.9015771988814401E-5</v>
      </c>
      <c r="AH21" s="196">
        <v>1.4855267673672721E-5</v>
      </c>
      <c r="AI21" s="196">
        <v>4.1416013501620399E-5</v>
      </c>
      <c r="AJ21" s="196">
        <v>1.3011376132272361E-3</v>
      </c>
      <c r="AK21" s="196">
        <v>8.4532381653296365E-5</v>
      </c>
      <c r="AL21" s="196">
        <v>0</v>
      </c>
      <c r="AM21" s="196">
        <v>0</v>
      </c>
      <c r="AN21" s="194">
        <v>6.3614126038620295E-4</v>
      </c>
    </row>
    <row r="22" spans="1:40">
      <c r="A22" s="115" t="s">
        <v>22</v>
      </c>
      <c r="B22" s="116" t="s">
        <v>39</v>
      </c>
      <c r="C22" s="195">
        <v>1.0941656415578997E-3</v>
      </c>
      <c r="D22" s="196">
        <v>1.0781339042309054E-4</v>
      </c>
      <c r="E22" s="196">
        <v>0</v>
      </c>
      <c r="F22" s="196">
        <v>0</v>
      </c>
      <c r="G22" s="196">
        <v>0</v>
      </c>
      <c r="H22" s="196">
        <v>0</v>
      </c>
      <c r="I22" s="196">
        <v>0</v>
      </c>
      <c r="J22" s="196">
        <v>0</v>
      </c>
      <c r="K22" s="196">
        <v>0</v>
      </c>
      <c r="L22" s="196">
        <v>0</v>
      </c>
      <c r="M22" s="196">
        <v>0</v>
      </c>
      <c r="N22" s="196">
        <v>0</v>
      </c>
      <c r="O22" s="196">
        <v>0</v>
      </c>
      <c r="P22" s="196">
        <v>9.63906345407571E-5</v>
      </c>
      <c r="Q22" s="196">
        <v>0</v>
      </c>
      <c r="R22" s="196">
        <v>0</v>
      </c>
      <c r="S22" s="196">
        <v>0</v>
      </c>
      <c r="T22" s="196">
        <v>0</v>
      </c>
      <c r="U22" s="196">
        <v>0.41984697380598085</v>
      </c>
      <c r="V22" s="196">
        <v>0</v>
      </c>
      <c r="W22" s="196">
        <v>0</v>
      </c>
      <c r="X22" s="196">
        <v>0</v>
      </c>
      <c r="Y22" s="196">
        <v>0</v>
      </c>
      <c r="Z22" s="196">
        <v>0</v>
      </c>
      <c r="AA22" s="196">
        <v>0</v>
      </c>
      <c r="AB22" s="196">
        <v>0</v>
      </c>
      <c r="AC22" s="196">
        <v>0</v>
      </c>
      <c r="AD22" s="196">
        <v>9.7898725624129528E-3</v>
      </c>
      <c r="AE22" s="196">
        <v>0</v>
      </c>
      <c r="AF22" s="196">
        <v>6.1187269209960898E-3</v>
      </c>
      <c r="AG22" s="196">
        <v>1.4717081037757263E-4</v>
      </c>
      <c r="AH22" s="196">
        <v>0</v>
      </c>
      <c r="AI22" s="196">
        <v>0</v>
      </c>
      <c r="AJ22" s="196">
        <v>1.6703289491206648E-2</v>
      </c>
      <c r="AK22" s="196">
        <v>2.6838574736575737E-5</v>
      </c>
      <c r="AL22" s="196">
        <v>0</v>
      </c>
      <c r="AM22" s="196">
        <v>0</v>
      </c>
      <c r="AN22" s="194">
        <v>2.2542289235453067E-2</v>
      </c>
    </row>
    <row r="23" spans="1:40">
      <c r="A23" s="119" t="s">
        <v>71</v>
      </c>
      <c r="B23" s="120" t="s">
        <v>27</v>
      </c>
      <c r="C23" s="197">
        <v>9.9395014894600848E-4</v>
      </c>
      <c r="D23" s="198">
        <v>2.6337271089069266E-3</v>
      </c>
      <c r="E23" s="198">
        <v>6.1044918887268066E-3</v>
      </c>
      <c r="F23" s="198">
        <v>2.7138654244178721E-2</v>
      </c>
      <c r="G23" s="198">
        <v>1.0444202229917021E-2</v>
      </c>
      <c r="H23" s="198">
        <v>2.25281280680768E-3</v>
      </c>
      <c r="I23" s="198">
        <v>2.7505416470600076E-3</v>
      </c>
      <c r="J23" s="198">
        <v>4.4596516858252276E-3</v>
      </c>
      <c r="K23" s="198">
        <v>1.0551354886173214E-2</v>
      </c>
      <c r="L23" s="198">
        <v>8.7159816411350489E-3</v>
      </c>
      <c r="M23" s="198">
        <v>4.8209527664549671E-3</v>
      </c>
      <c r="N23" s="198">
        <v>8.5571132576096345E-4</v>
      </c>
      <c r="O23" s="198">
        <v>1.1430168478533498E-3</v>
      </c>
      <c r="P23" s="198">
        <v>1.541846844557801E-3</v>
      </c>
      <c r="Q23" s="198">
        <v>2.7338685385753761E-3</v>
      </c>
      <c r="R23" s="198">
        <v>1.6431003370068484E-3</v>
      </c>
      <c r="S23" s="198">
        <v>2.070699928739973E-3</v>
      </c>
      <c r="T23" s="198">
        <v>3.9989605589882769E-3</v>
      </c>
      <c r="U23" s="198">
        <v>1.3237067880732618E-3</v>
      </c>
      <c r="V23" s="198">
        <v>3.9479963070974733E-2</v>
      </c>
      <c r="W23" s="198">
        <v>2.8756564661316089E-3</v>
      </c>
      <c r="X23" s="198">
        <v>6.6736941494075774E-3</v>
      </c>
      <c r="Y23" s="198">
        <v>3.0621088371939947E-3</v>
      </c>
      <c r="Z23" s="198">
        <v>4.8333408931518513E-3</v>
      </c>
      <c r="AA23" s="198">
        <v>5.493150184845772E-3</v>
      </c>
      <c r="AB23" s="198">
        <v>1.2445596496465258E-2</v>
      </c>
      <c r="AC23" s="198">
        <v>3.9752731580555753E-5</v>
      </c>
      <c r="AD23" s="198">
        <v>1.7712298715579686E-3</v>
      </c>
      <c r="AE23" s="198">
        <v>1.1271311485692943E-2</v>
      </c>
      <c r="AF23" s="198">
        <v>6.6117678839907081E-3</v>
      </c>
      <c r="AG23" s="198">
        <v>1.3973042085185298E-2</v>
      </c>
      <c r="AH23" s="198">
        <v>3.1084010952831301E-3</v>
      </c>
      <c r="AI23" s="198">
        <v>2.4875493109410753E-2</v>
      </c>
      <c r="AJ23" s="198">
        <v>5.8193823653261327E-3</v>
      </c>
      <c r="AK23" s="198">
        <v>4.6960202775473778E-3</v>
      </c>
      <c r="AL23" s="198">
        <v>0.12892441101185811</v>
      </c>
      <c r="AM23" s="198">
        <v>9.7484767648959116E-4</v>
      </c>
      <c r="AN23" s="199">
        <v>5.6567289898676069E-3</v>
      </c>
    </row>
    <row r="24" spans="1:40">
      <c r="A24" s="115" t="s">
        <v>74</v>
      </c>
      <c r="B24" s="116" t="s">
        <v>30</v>
      </c>
      <c r="C24" s="195">
        <v>2.8681556774420788E-3</v>
      </c>
      <c r="D24" s="196">
        <v>2.2332773730497327E-3</v>
      </c>
      <c r="E24" s="196">
        <v>7.3152279872396194E-4</v>
      </c>
      <c r="F24" s="196">
        <v>3.3958011544314142E-3</v>
      </c>
      <c r="G24" s="196">
        <v>3.5169927349815574E-3</v>
      </c>
      <c r="H24" s="196">
        <v>4.8807557940389393E-3</v>
      </c>
      <c r="I24" s="196">
        <v>5.8875022332718506E-4</v>
      </c>
      <c r="J24" s="196">
        <v>4.7870372150244124E-3</v>
      </c>
      <c r="K24" s="196">
        <v>6.4026375662456919E-3</v>
      </c>
      <c r="L24" s="196">
        <v>4.614592748152002E-3</v>
      </c>
      <c r="M24" s="196">
        <v>3.4761540764628447E-3</v>
      </c>
      <c r="N24" s="196">
        <v>5.1011947351161189E-3</v>
      </c>
      <c r="O24" s="196">
        <v>2.8097671207680309E-3</v>
      </c>
      <c r="P24" s="196">
        <v>2.0258165577331506E-3</v>
      </c>
      <c r="Q24" s="196">
        <v>1.3358303757350341E-3</v>
      </c>
      <c r="R24" s="196">
        <v>5.5482690747096809E-3</v>
      </c>
      <c r="S24" s="196">
        <v>2.7627817474511368E-3</v>
      </c>
      <c r="T24" s="196">
        <v>2.0355719812900617E-3</v>
      </c>
      <c r="U24" s="196">
        <v>9.2733530335760265E-4</v>
      </c>
      <c r="V24" s="196">
        <v>1.8122350919834568E-3</v>
      </c>
      <c r="W24" s="196">
        <v>7.8154146378794117E-4</v>
      </c>
      <c r="X24" s="196">
        <v>1.9889423666880273E-2</v>
      </c>
      <c r="Y24" s="196">
        <v>3.6627374402799638E-2</v>
      </c>
      <c r="Z24" s="196">
        <v>2.6770480420651561E-3</v>
      </c>
      <c r="AA24" s="196">
        <v>3.7441108746709339E-3</v>
      </c>
      <c r="AB24" s="196">
        <v>3.2430085349471486E-3</v>
      </c>
      <c r="AC24" s="196">
        <v>1.3496534547588198E-2</v>
      </c>
      <c r="AD24" s="196">
        <v>8.7804316829912347E-3</v>
      </c>
      <c r="AE24" s="196">
        <v>4.3571113557998795E-3</v>
      </c>
      <c r="AF24" s="196">
        <v>8.7468640601923303E-3</v>
      </c>
      <c r="AG24" s="196">
        <v>9.0855545632237932E-3</v>
      </c>
      <c r="AH24" s="196">
        <v>2.8155401040021533E-3</v>
      </c>
      <c r="AI24" s="196">
        <v>1.3939077044139115E-3</v>
      </c>
      <c r="AJ24" s="196">
        <v>1.3705885585523726E-3</v>
      </c>
      <c r="AK24" s="196">
        <v>2.7698504580176224E-3</v>
      </c>
      <c r="AL24" s="196">
        <v>0</v>
      </c>
      <c r="AM24" s="196">
        <v>1.8895294180655057E-2</v>
      </c>
      <c r="AN24" s="194">
        <v>4.642331561165048E-3</v>
      </c>
    </row>
    <row r="25" spans="1:40">
      <c r="A25" s="115" t="s">
        <v>242</v>
      </c>
      <c r="B25" s="116" t="s">
        <v>388</v>
      </c>
      <c r="C25" s="195">
        <v>8.4309946006705643E-3</v>
      </c>
      <c r="D25" s="196">
        <v>3.3499160595745994E-2</v>
      </c>
      <c r="E25" s="196">
        <v>1.1792276560245916E-2</v>
      </c>
      <c r="F25" s="196">
        <v>2.1497342129169088E-2</v>
      </c>
      <c r="G25" s="196">
        <v>2.8389652935559753E-2</v>
      </c>
      <c r="H25" s="196">
        <v>3.4663524759007483E-2</v>
      </c>
      <c r="I25" s="196">
        <v>5.256367026590404E-3</v>
      </c>
      <c r="J25" s="196">
        <v>2.6408899119603247E-2</v>
      </c>
      <c r="K25" s="196">
        <v>4.092968760643588E-2</v>
      </c>
      <c r="L25" s="196">
        <v>3.9873811382700457E-2</v>
      </c>
      <c r="M25" s="196">
        <v>6.4807504779555047E-2</v>
      </c>
      <c r="N25" s="196">
        <v>2.1706745818799746E-2</v>
      </c>
      <c r="O25" s="196">
        <v>2.0296611080455485E-2</v>
      </c>
      <c r="P25" s="196">
        <v>9.4285366288444344E-3</v>
      </c>
      <c r="Q25" s="196">
        <v>5.5790562751286722E-3</v>
      </c>
      <c r="R25" s="196">
        <v>2.0970889994963993E-2</v>
      </c>
      <c r="S25" s="196">
        <v>6.1904722293851947E-3</v>
      </c>
      <c r="T25" s="196">
        <v>1.2112375122711787E-2</v>
      </c>
      <c r="U25" s="196">
        <v>1.2211462541425347E-2</v>
      </c>
      <c r="V25" s="196">
        <v>2.0515038923950284E-2</v>
      </c>
      <c r="W25" s="196">
        <v>2.8641772769450054E-3</v>
      </c>
      <c r="X25" s="196">
        <v>0.11195896336392021</v>
      </c>
      <c r="Y25" s="196">
        <v>4.6565172317329366E-2</v>
      </c>
      <c r="Z25" s="196">
        <v>6.2030927799080961E-2</v>
      </c>
      <c r="AA25" s="196">
        <v>2.6927125083214792E-2</v>
      </c>
      <c r="AB25" s="196">
        <v>4.7016839220049662E-3</v>
      </c>
      <c r="AC25" s="196">
        <v>2.1884360911085463E-3</v>
      </c>
      <c r="AD25" s="196">
        <v>8.8138704530799604E-3</v>
      </c>
      <c r="AE25" s="196">
        <v>6.4816253424650923E-3</v>
      </c>
      <c r="AF25" s="196">
        <v>1.0757777389052866E-2</v>
      </c>
      <c r="AG25" s="196">
        <v>1.5172917045087157E-2</v>
      </c>
      <c r="AH25" s="196">
        <v>1.1221923862423922E-2</v>
      </c>
      <c r="AI25" s="196">
        <v>2.7218086373096157E-3</v>
      </c>
      <c r="AJ25" s="196">
        <v>5.9202997583713965E-3</v>
      </c>
      <c r="AK25" s="196">
        <v>2.4075844716753534E-2</v>
      </c>
      <c r="AL25" s="196">
        <v>0</v>
      </c>
      <c r="AM25" s="196">
        <v>3.5603875688974022E-3</v>
      </c>
      <c r="AN25" s="194">
        <v>1.8486499088227904E-2</v>
      </c>
    </row>
    <row r="26" spans="1:40">
      <c r="A26" s="115" t="s">
        <v>243</v>
      </c>
      <c r="B26" s="116" t="s">
        <v>268</v>
      </c>
      <c r="C26" s="195">
        <v>6.7103356164102581E-4</v>
      </c>
      <c r="D26" s="196">
        <v>1.2783587721595024E-3</v>
      </c>
      <c r="E26" s="196">
        <v>1.6094308102024982E-3</v>
      </c>
      <c r="F26" s="196">
        <v>1.073192995873758E-3</v>
      </c>
      <c r="G26" s="196">
        <v>1.2751697194673861E-3</v>
      </c>
      <c r="H26" s="196">
        <v>1.8802684572683595E-3</v>
      </c>
      <c r="I26" s="196">
        <v>5.8568340634978947E-4</v>
      </c>
      <c r="J26" s="196">
        <v>5.983045634539233E-4</v>
      </c>
      <c r="K26" s="196">
        <v>6.5557689949728205E-4</v>
      </c>
      <c r="L26" s="196">
        <v>1.1241163176753432E-3</v>
      </c>
      <c r="M26" s="196">
        <v>3.3034544934507971E-4</v>
      </c>
      <c r="N26" s="196">
        <v>4.565035924037802E-4</v>
      </c>
      <c r="O26" s="196">
        <v>6.4914279708285861E-4</v>
      </c>
      <c r="P26" s="196">
        <v>3.6378390107013773E-4</v>
      </c>
      <c r="Q26" s="196">
        <v>2.5865343059575417E-4</v>
      </c>
      <c r="R26" s="196">
        <v>8.6742152945748551E-4</v>
      </c>
      <c r="S26" s="196">
        <v>3.0555855938289373E-4</v>
      </c>
      <c r="T26" s="196">
        <v>2.8873361436738466E-4</v>
      </c>
      <c r="U26" s="196">
        <v>3.3077976215595056E-4</v>
      </c>
      <c r="V26" s="196">
        <v>4.2037010899683683E-4</v>
      </c>
      <c r="W26" s="196">
        <v>8.3104546715516989E-4</v>
      </c>
      <c r="X26" s="196">
        <v>6.2207708983815771E-4</v>
      </c>
      <c r="Y26" s="196">
        <v>5.4812159575226671E-2</v>
      </c>
      <c r="Z26" s="196">
        <v>7.3176135630122503E-3</v>
      </c>
      <c r="AA26" s="196">
        <v>2.7709427936056614E-3</v>
      </c>
      <c r="AB26" s="196">
        <v>9.9223849003351561E-4</v>
      </c>
      <c r="AC26" s="196">
        <v>2.2094375342077076E-4</v>
      </c>
      <c r="AD26" s="196">
        <v>3.6905640274935872E-3</v>
      </c>
      <c r="AE26" s="196">
        <v>2.8297098057683719E-3</v>
      </c>
      <c r="AF26" s="196">
        <v>3.8826975835826211E-3</v>
      </c>
      <c r="AG26" s="196">
        <v>9.0101590357683312E-3</v>
      </c>
      <c r="AH26" s="196">
        <v>4.2669421993419034E-3</v>
      </c>
      <c r="AI26" s="196">
        <v>1.435323717915532E-3</v>
      </c>
      <c r="AJ26" s="196">
        <v>7.1822166921189034E-4</v>
      </c>
      <c r="AK26" s="196">
        <v>6.6778755752720693E-3</v>
      </c>
      <c r="AL26" s="196">
        <v>0</v>
      </c>
      <c r="AM26" s="196">
        <v>1.0386600317010665E-3</v>
      </c>
      <c r="AN26" s="194">
        <v>2.25930417461042E-3</v>
      </c>
    </row>
    <row r="27" spans="1:40">
      <c r="A27" s="115" t="s">
        <v>244</v>
      </c>
      <c r="B27" s="116" t="s">
        <v>269</v>
      </c>
      <c r="C27" s="195">
        <v>2.1801265059428964E-4</v>
      </c>
      <c r="D27" s="196">
        <v>1.478583640088099E-3</v>
      </c>
      <c r="E27" s="196">
        <v>1.1126082699445484E-3</v>
      </c>
      <c r="F27" s="196">
        <v>5.3703705335390439E-4</v>
      </c>
      <c r="G27" s="196">
        <v>7.4790428526004917E-4</v>
      </c>
      <c r="H27" s="196">
        <v>3.5170994070043322E-3</v>
      </c>
      <c r="I27" s="196">
        <v>5.2214524948477474E-5</v>
      </c>
      <c r="J27" s="196">
        <v>7.8993022182922621E-5</v>
      </c>
      <c r="K27" s="196">
        <v>4.1699704363700766E-3</v>
      </c>
      <c r="L27" s="196">
        <v>2.7342592619886987E-4</v>
      </c>
      <c r="M27" s="196">
        <v>2.0907939831967067E-6</v>
      </c>
      <c r="N27" s="196">
        <v>1.1738663804668633E-4</v>
      </c>
      <c r="O27" s="196">
        <v>5.0940092540172803E-4</v>
      </c>
      <c r="P27" s="196">
        <v>2.7424950413269803E-5</v>
      </c>
      <c r="Q27" s="196">
        <v>1.9644564349044621E-4</v>
      </c>
      <c r="R27" s="196">
        <v>1.0453945350474916E-3</v>
      </c>
      <c r="S27" s="196">
        <v>1.841115094648289E-4</v>
      </c>
      <c r="T27" s="196">
        <v>3.4648033724086157E-4</v>
      </c>
      <c r="U27" s="196">
        <v>3.109141687642108E-4</v>
      </c>
      <c r="V27" s="196">
        <v>5.7923090600145541E-4</v>
      </c>
      <c r="W27" s="196">
        <v>2.217635860987019E-3</v>
      </c>
      <c r="X27" s="196">
        <v>1.3096427061887296E-2</v>
      </c>
      <c r="Y27" s="196">
        <v>1.8759359110082333E-3</v>
      </c>
      <c r="Z27" s="196">
        <v>0</v>
      </c>
      <c r="AA27" s="196">
        <v>1.5310887932761088E-3</v>
      </c>
      <c r="AB27" s="196">
        <v>3.8387756625100069E-3</v>
      </c>
      <c r="AC27" s="196">
        <v>1.2643725947454391E-5</v>
      </c>
      <c r="AD27" s="196">
        <v>6.4481735577224279E-3</v>
      </c>
      <c r="AE27" s="196">
        <v>8.5323145187828648E-3</v>
      </c>
      <c r="AF27" s="196">
        <v>3.3968714041408055E-2</v>
      </c>
      <c r="AG27" s="196">
        <v>8.5640819484848647E-3</v>
      </c>
      <c r="AH27" s="196">
        <v>4.6086133558363761E-3</v>
      </c>
      <c r="AI27" s="196">
        <v>3.6239011813917848E-5</v>
      </c>
      <c r="AJ27" s="196">
        <v>1.1375120850825775E-3</v>
      </c>
      <c r="AK27" s="196">
        <v>1.6119576622396409E-2</v>
      </c>
      <c r="AL27" s="196">
        <v>0</v>
      </c>
      <c r="AM27" s="196">
        <v>1.6264743787696292E-2</v>
      </c>
      <c r="AN27" s="194">
        <v>3.8879246009880836E-3</v>
      </c>
    </row>
    <row r="28" spans="1:40">
      <c r="A28" s="119" t="s">
        <v>245</v>
      </c>
      <c r="B28" s="120" t="s">
        <v>41</v>
      </c>
      <c r="C28" s="197">
        <v>4.5677166632577773E-2</v>
      </c>
      <c r="D28" s="198">
        <v>1.0565712261462874E-2</v>
      </c>
      <c r="E28" s="198">
        <v>6.0087702082837098E-2</v>
      </c>
      <c r="F28" s="198">
        <v>8.4747883351498896E-2</v>
      </c>
      <c r="G28" s="198">
        <v>7.0760344158810828E-2</v>
      </c>
      <c r="H28" s="198">
        <v>2.9356753326786871E-2</v>
      </c>
      <c r="I28" s="198">
        <v>7.3295353033097713E-3</v>
      </c>
      <c r="J28" s="198">
        <v>5.3241897658682868E-2</v>
      </c>
      <c r="K28" s="198">
        <v>3.4822958815275001E-2</v>
      </c>
      <c r="L28" s="198">
        <v>1.3600549238847072E-2</v>
      </c>
      <c r="M28" s="198">
        <v>1.3591833525965153E-2</v>
      </c>
      <c r="N28" s="198">
        <v>2.7106065348955072E-2</v>
      </c>
      <c r="O28" s="198">
        <v>3.6784360376371443E-2</v>
      </c>
      <c r="P28" s="198">
        <v>3.6530437258569692E-2</v>
      </c>
      <c r="Q28" s="198">
        <v>4.9445368466545313E-2</v>
      </c>
      <c r="R28" s="198">
        <v>3.5620194581194475E-2</v>
      </c>
      <c r="S28" s="198">
        <v>5.1595032316560881E-2</v>
      </c>
      <c r="T28" s="198">
        <v>3.7391003060576314E-2</v>
      </c>
      <c r="U28" s="198">
        <v>3.4445645914487906E-2</v>
      </c>
      <c r="V28" s="198">
        <v>5.3609408958404749E-2</v>
      </c>
      <c r="W28" s="198">
        <v>4.7933028497087152E-2</v>
      </c>
      <c r="X28" s="198">
        <v>4.3302530575515044E-3</v>
      </c>
      <c r="Y28" s="198">
        <v>1.7131628169755744E-2</v>
      </c>
      <c r="Z28" s="198">
        <v>1.5765710756691313E-2</v>
      </c>
      <c r="AA28" s="198">
        <v>9.1332680448035965E-3</v>
      </c>
      <c r="AB28" s="198">
        <v>4.5076885761971318E-3</v>
      </c>
      <c r="AC28" s="198">
        <v>1.1192911970093944E-3</v>
      </c>
      <c r="AD28" s="198">
        <v>2.1906622298586181E-2</v>
      </c>
      <c r="AE28" s="198">
        <v>5.9667817304342539E-3</v>
      </c>
      <c r="AF28" s="198">
        <v>8.999289223881192E-3</v>
      </c>
      <c r="AG28" s="198">
        <v>1.5840930862458726E-2</v>
      </c>
      <c r="AH28" s="198">
        <v>3.8715543949394297E-2</v>
      </c>
      <c r="AI28" s="198">
        <v>2.5763348898851738E-2</v>
      </c>
      <c r="AJ28" s="198">
        <v>1.7671332279282255E-2</v>
      </c>
      <c r="AK28" s="198">
        <v>4.8428108495759965E-2</v>
      </c>
      <c r="AL28" s="198">
        <v>0.23883926239356423</v>
      </c>
      <c r="AM28" s="198">
        <v>5.2662285644613036E-3</v>
      </c>
      <c r="AN28" s="199">
        <v>2.5915725697182323E-2</v>
      </c>
    </row>
    <row r="29" spans="1:40">
      <c r="A29" s="115" t="s">
        <v>246</v>
      </c>
      <c r="B29" s="116" t="s">
        <v>42</v>
      </c>
      <c r="C29" s="195">
        <v>5.4825493180365031E-3</v>
      </c>
      <c r="D29" s="196">
        <v>4.1446547661219531E-2</v>
      </c>
      <c r="E29" s="196">
        <v>1.0125716534781073E-2</v>
      </c>
      <c r="F29" s="196">
        <v>2.1854192016959623E-2</v>
      </c>
      <c r="G29" s="196">
        <v>1.0055367595192436E-2</v>
      </c>
      <c r="H29" s="196">
        <v>7.5538584706417219E-3</v>
      </c>
      <c r="I29" s="196">
        <v>4.1932038077599583E-3</v>
      </c>
      <c r="J29" s="196">
        <v>4.725164353542732E-3</v>
      </c>
      <c r="K29" s="196">
        <v>1.4151850792223539E-2</v>
      </c>
      <c r="L29" s="196">
        <v>4.8435141651957045E-3</v>
      </c>
      <c r="M29" s="196">
        <v>5.7864814278952058E-3</v>
      </c>
      <c r="N29" s="196">
        <v>1.080422890021763E-2</v>
      </c>
      <c r="O29" s="196">
        <v>7.464843572709965E-3</v>
      </c>
      <c r="P29" s="196">
        <v>6.5924741096368856E-3</v>
      </c>
      <c r="Q29" s="196">
        <v>8.5519336799507583E-3</v>
      </c>
      <c r="R29" s="196">
        <v>6.8929102563244395E-3</v>
      </c>
      <c r="S29" s="196">
        <v>6.7150791208120874E-3</v>
      </c>
      <c r="T29" s="196">
        <v>9.2250389790379389E-3</v>
      </c>
      <c r="U29" s="196">
        <v>7.1208160738746177E-3</v>
      </c>
      <c r="V29" s="196">
        <v>1.8587324252605775E-2</v>
      </c>
      <c r="W29" s="196">
        <v>1.0203205563580359E-2</v>
      </c>
      <c r="X29" s="196">
        <v>2.1601413904530766E-2</v>
      </c>
      <c r="Y29" s="196">
        <v>1.6170348145182079E-2</v>
      </c>
      <c r="Z29" s="196">
        <v>2.3071112305174755E-2</v>
      </c>
      <c r="AA29" s="196">
        <v>1.7407778441976291E-2</v>
      </c>
      <c r="AB29" s="196">
        <v>6.7517376894581871E-2</v>
      </c>
      <c r="AC29" s="196">
        <v>6.948295304291624E-2</v>
      </c>
      <c r="AD29" s="196">
        <v>2.4258098107814027E-2</v>
      </c>
      <c r="AE29" s="196">
        <v>6.4726988131093566E-3</v>
      </c>
      <c r="AF29" s="196">
        <v>1.57442814998188E-2</v>
      </c>
      <c r="AG29" s="196">
        <v>1.0217589288609358E-2</v>
      </c>
      <c r="AH29" s="196">
        <v>7.2694040143007838E-3</v>
      </c>
      <c r="AI29" s="196">
        <v>1.5659135854878291E-2</v>
      </c>
      <c r="AJ29" s="196">
        <v>1.1512337038919613E-2</v>
      </c>
      <c r="AK29" s="196">
        <v>1.0302178616739857E-2</v>
      </c>
      <c r="AL29" s="196">
        <v>0</v>
      </c>
      <c r="AM29" s="196">
        <v>4.4815644966287704E-2</v>
      </c>
      <c r="AN29" s="194">
        <v>1.5450499191520741E-2</v>
      </c>
    </row>
    <row r="30" spans="1:40">
      <c r="A30" s="115" t="s">
        <v>247</v>
      </c>
      <c r="B30" s="116" t="s">
        <v>43</v>
      </c>
      <c r="C30" s="195">
        <v>2.6665525811935963E-4</v>
      </c>
      <c r="D30" s="196">
        <v>4.2201241394181155E-3</v>
      </c>
      <c r="E30" s="196">
        <v>3.3769415195779801E-3</v>
      </c>
      <c r="F30" s="196">
        <v>6.410962428552925E-3</v>
      </c>
      <c r="G30" s="196">
        <v>2.6637298548933394E-3</v>
      </c>
      <c r="H30" s="196">
        <v>2.6037469982428353E-3</v>
      </c>
      <c r="I30" s="196">
        <v>5.5934023487728957E-4</v>
      </c>
      <c r="J30" s="196">
        <v>4.2899518472953747E-3</v>
      </c>
      <c r="K30" s="196">
        <v>3.3558125911091127E-3</v>
      </c>
      <c r="L30" s="196">
        <v>1.1901181583933455E-3</v>
      </c>
      <c r="M30" s="196">
        <v>6.3685584728171698E-4</v>
      </c>
      <c r="N30" s="196">
        <v>4.1788711504635841E-3</v>
      </c>
      <c r="O30" s="196">
        <v>3.0193799282897268E-3</v>
      </c>
      <c r="P30" s="196">
        <v>2.6021438245061295E-3</v>
      </c>
      <c r="Q30" s="196">
        <v>1.6959807221341855E-3</v>
      </c>
      <c r="R30" s="196">
        <v>2.0529894936864861E-3</v>
      </c>
      <c r="S30" s="196">
        <v>1.9104341870672756E-3</v>
      </c>
      <c r="T30" s="196">
        <v>2.0788820234451696E-3</v>
      </c>
      <c r="U30" s="196">
        <v>1.039593538204416E-3</v>
      </c>
      <c r="V30" s="196">
        <v>4.0827224830186975E-3</v>
      </c>
      <c r="W30" s="196">
        <v>5.3972516907889075E-3</v>
      </c>
      <c r="X30" s="196">
        <v>7.8066413972703594E-3</v>
      </c>
      <c r="Y30" s="196">
        <v>8.1592241743413648E-4</v>
      </c>
      <c r="Z30" s="196">
        <v>1.364256480218281E-3</v>
      </c>
      <c r="AA30" s="196">
        <v>3.4813654572707832E-2</v>
      </c>
      <c r="AB30" s="196">
        <v>1.5700689987380761E-2</v>
      </c>
      <c r="AC30" s="196">
        <v>3.8159514960956605E-2</v>
      </c>
      <c r="AD30" s="196">
        <v>3.1834349713931967E-2</v>
      </c>
      <c r="AE30" s="196">
        <v>1.6323003328389162E-2</v>
      </c>
      <c r="AF30" s="196">
        <v>3.4068171032072014E-3</v>
      </c>
      <c r="AG30" s="196">
        <v>6.7827642361394215E-3</v>
      </c>
      <c r="AH30" s="196">
        <v>1.6790272397223405E-2</v>
      </c>
      <c r="AI30" s="196">
        <v>1.2666828879386215E-2</v>
      </c>
      <c r="AJ30" s="196">
        <v>1.0647234486956989E-2</v>
      </c>
      <c r="AK30" s="196">
        <v>2.7271460863789489E-2</v>
      </c>
      <c r="AL30" s="196">
        <v>0</v>
      </c>
      <c r="AM30" s="196">
        <v>2.4743810486421068E-2</v>
      </c>
      <c r="AN30" s="194">
        <v>1.1280371812304938E-2</v>
      </c>
    </row>
    <row r="31" spans="1:40">
      <c r="A31" s="115" t="s">
        <v>77</v>
      </c>
      <c r="B31" s="116" t="s">
        <v>270</v>
      </c>
      <c r="C31" s="195">
        <v>6.2453005673603422E-2</v>
      </c>
      <c r="D31" s="196">
        <v>0.2002556717544319</v>
      </c>
      <c r="E31" s="196">
        <v>4.2830780844802643E-2</v>
      </c>
      <c r="F31" s="196">
        <v>2.6279130625562256E-2</v>
      </c>
      <c r="G31" s="196">
        <v>4.3438923433594089E-2</v>
      </c>
      <c r="H31" s="196">
        <v>2.28845109745895E-2</v>
      </c>
      <c r="I31" s="196">
        <v>2.2213663094270492E-2</v>
      </c>
      <c r="J31" s="196">
        <v>1.8274419956941294E-2</v>
      </c>
      <c r="K31" s="196">
        <v>7.9589106415443922E-2</v>
      </c>
      <c r="L31" s="196">
        <v>2.2116152742638909E-2</v>
      </c>
      <c r="M31" s="196">
        <v>5.2304556760038735E-2</v>
      </c>
      <c r="N31" s="196">
        <v>2.60849879259458E-2</v>
      </c>
      <c r="O31" s="196">
        <v>2.1501735426833785E-2</v>
      </c>
      <c r="P31" s="196">
        <v>1.8641706735325836E-2</v>
      </c>
      <c r="Q31" s="196">
        <v>2.1383108293935069E-2</v>
      </c>
      <c r="R31" s="196">
        <v>1.3928356415355921E-2</v>
      </c>
      <c r="S31" s="196">
        <v>2.3188068243260102E-2</v>
      </c>
      <c r="T31" s="196">
        <v>1.6371195934630711E-2</v>
      </c>
      <c r="U31" s="196">
        <v>1.8952951574618637E-2</v>
      </c>
      <c r="V31" s="196">
        <v>0.10515546056494565</v>
      </c>
      <c r="W31" s="196">
        <v>4.063190544974507E-2</v>
      </c>
      <c r="X31" s="196">
        <v>2.5779556331210884E-2</v>
      </c>
      <c r="Y31" s="196">
        <v>2.1042570580717353E-2</v>
      </c>
      <c r="Z31" s="196">
        <v>6.8505912359605459E-2</v>
      </c>
      <c r="AA31" s="196">
        <v>4.4916467248586694E-2</v>
      </c>
      <c r="AB31" s="196">
        <v>2.9680439841513223E-2</v>
      </c>
      <c r="AC31" s="196">
        <v>1.8409479279933379E-3</v>
      </c>
      <c r="AD31" s="196">
        <v>0.10572531959328718</v>
      </c>
      <c r="AE31" s="196">
        <v>1.6861731437885351E-2</v>
      </c>
      <c r="AF31" s="196">
        <v>3.1979943270765844E-2</v>
      </c>
      <c r="AG31" s="196">
        <v>2.9016102532880481E-2</v>
      </c>
      <c r="AH31" s="196">
        <v>1.5079369997435556E-2</v>
      </c>
      <c r="AI31" s="196">
        <v>2.7583064992079184E-2</v>
      </c>
      <c r="AJ31" s="196">
        <v>1.5084790276687847E-2</v>
      </c>
      <c r="AK31" s="196">
        <v>3.044845432631435E-2</v>
      </c>
      <c r="AL31" s="196">
        <v>6.1547301885806822E-2</v>
      </c>
      <c r="AM31" s="196">
        <v>6.6008753687727406E-2</v>
      </c>
      <c r="AN31" s="194">
        <v>3.1425578215032321E-2</v>
      </c>
    </row>
    <row r="32" spans="1:40">
      <c r="A32" s="115" t="s">
        <v>248</v>
      </c>
      <c r="B32" s="116" t="s">
        <v>54</v>
      </c>
      <c r="C32" s="195">
        <v>3.1951746533335134E-3</v>
      </c>
      <c r="D32" s="196">
        <v>5.7603154311765522E-3</v>
      </c>
      <c r="E32" s="196">
        <v>4.1536300037799375E-3</v>
      </c>
      <c r="F32" s="196">
        <v>5.0254156420081924E-3</v>
      </c>
      <c r="G32" s="196">
        <v>3.7107013622441096E-3</v>
      </c>
      <c r="H32" s="196">
        <v>5.9340201238594521E-3</v>
      </c>
      <c r="I32" s="196">
        <v>7.0764835845082649E-4</v>
      </c>
      <c r="J32" s="196">
        <v>3.7799512706162778E-3</v>
      </c>
      <c r="K32" s="196">
        <v>6.3214397624010571E-3</v>
      </c>
      <c r="L32" s="196">
        <v>2.0363509092113045E-3</v>
      </c>
      <c r="M32" s="196">
        <v>7.3846843486507683E-4</v>
      </c>
      <c r="N32" s="196">
        <v>6.8550070059326829E-3</v>
      </c>
      <c r="O32" s="196">
        <v>6.8993070236414581E-3</v>
      </c>
      <c r="P32" s="196">
        <v>7.606390658739243E-3</v>
      </c>
      <c r="Q32" s="196">
        <v>5.9817698442840867E-3</v>
      </c>
      <c r="R32" s="196">
        <v>5.0966428857456619E-3</v>
      </c>
      <c r="S32" s="196">
        <v>1.0151642446575775E-2</v>
      </c>
      <c r="T32" s="196">
        <v>1.7136340012704279E-2</v>
      </c>
      <c r="U32" s="196">
        <v>2.8949694322589732E-3</v>
      </c>
      <c r="V32" s="196">
        <v>6.1674649421716151E-3</v>
      </c>
      <c r="W32" s="196">
        <v>7.8791480528425349E-3</v>
      </c>
      <c r="X32" s="196">
        <v>1.214498997859373E-2</v>
      </c>
      <c r="Y32" s="196">
        <v>3.3112737166020326E-2</v>
      </c>
      <c r="Z32" s="196">
        <v>8.8092239090309596E-3</v>
      </c>
      <c r="AA32" s="196">
        <v>4.0626483632921685E-2</v>
      </c>
      <c r="AB32" s="196">
        <v>4.888491899263199E-2</v>
      </c>
      <c r="AC32" s="196">
        <v>1.8893798273852819E-3</v>
      </c>
      <c r="AD32" s="196">
        <v>9.5542637570751512E-3</v>
      </c>
      <c r="AE32" s="196">
        <v>0.19132592254474606</v>
      </c>
      <c r="AF32" s="196">
        <v>2.7888921118612516E-2</v>
      </c>
      <c r="AG32" s="196">
        <v>2.6380721914536415E-2</v>
      </c>
      <c r="AH32" s="196">
        <v>1.176053342464937E-2</v>
      </c>
      <c r="AI32" s="196">
        <v>4.6382052370549071E-2</v>
      </c>
      <c r="AJ32" s="196">
        <v>5.9061510949143817E-2</v>
      </c>
      <c r="AK32" s="196">
        <v>1.9971003384764197E-2</v>
      </c>
      <c r="AL32" s="196">
        <v>0</v>
      </c>
      <c r="AM32" s="196">
        <v>5.6263695441860676E-2</v>
      </c>
      <c r="AN32" s="194">
        <v>1.8921224040700953E-2</v>
      </c>
    </row>
    <row r="33" spans="1:40">
      <c r="A33" s="119" t="s">
        <v>249</v>
      </c>
      <c r="B33" s="120" t="s">
        <v>44</v>
      </c>
      <c r="C33" s="197">
        <v>0</v>
      </c>
      <c r="D33" s="198">
        <v>0</v>
      </c>
      <c r="E33" s="198">
        <v>0</v>
      </c>
      <c r="F33" s="198">
        <v>0</v>
      </c>
      <c r="G33" s="198">
        <v>0</v>
      </c>
      <c r="H33" s="198">
        <v>0</v>
      </c>
      <c r="I33" s="198">
        <v>0</v>
      </c>
      <c r="J33" s="198">
        <v>0</v>
      </c>
      <c r="K33" s="198">
        <v>0</v>
      </c>
      <c r="L33" s="198">
        <v>0</v>
      </c>
      <c r="M33" s="198">
        <v>0</v>
      </c>
      <c r="N33" s="198">
        <v>0</v>
      </c>
      <c r="O33" s="198">
        <v>0</v>
      </c>
      <c r="P33" s="198">
        <v>0</v>
      </c>
      <c r="Q33" s="198">
        <v>0</v>
      </c>
      <c r="R33" s="198">
        <v>0</v>
      </c>
      <c r="S33" s="198">
        <v>0</v>
      </c>
      <c r="T33" s="198">
        <v>0</v>
      </c>
      <c r="U33" s="198">
        <v>0</v>
      </c>
      <c r="V33" s="198">
        <v>0</v>
      </c>
      <c r="W33" s="198">
        <v>0</v>
      </c>
      <c r="X33" s="198">
        <v>0</v>
      </c>
      <c r="Y33" s="198">
        <v>0</v>
      </c>
      <c r="Z33" s="198">
        <v>0</v>
      </c>
      <c r="AA33" s="198">
        <v>0</v>
      </c>
      <c r="AB33" s="198">
        <v>0</v>
      </c>
      <c r="AC33" s="198">
        <v>0</v>
      </c>
      <c r="AD33" s="198">
        <v>0</v>
      </c>
      <c r="AE33" s="198">
        <v>0</v>
      </c>
      <c r="AF33" s="198">
        <v>0</v>
      </c>
      <c r="AG33" s="198">
        <v>0</v>
      </c>
      <c r="AH33" s="198">
        <v>0</v>
      </c>
      <c r="AI33" s="198">
        <v>0</v>
      </c>
      <c r="AJ33" s="198">
        <v>0</v>
      </c>
      <c r="AK33" s="198">
        <v>0</v>
      </c>
      <c r="AL33" s="198">
        <v>0</v>
      </c>
      <c r="AM33" s="198">
        <v>0.13142325481754794</v>
      </c>
      <c r="AN33" s="199">
        <v>1.3565387455810693E-3</v>
      </c>
    </row>
    <row r="34" spans="1:40">
      <c r="A34" s="115" t="s">
        <v>250</v>
      </c>
      <c r="B34" s="116" t="s">
        <v>45</v>
      </c>
      <c r="C34" s="195">
        <v>1.5823498833456506E-5</v>
      </c>
      <c r="D34" s="196">
        <v>5.6987077795062156E-4</v>
      </c>
      <c r="E34" s="196">
        <v>2.2045156007116822E-4</v>
      </c>
      <c r="F34" s="196">
        <v>2.0265549183166198E-5</v>
      </c>
      <c r="G34" s="196">
        <v>1.5118722127808952E-4</v>
      </c>
      <c r="H34" s="196">
        <v>2.5331907555437672E-4</v>
      </c>
      <c r="I34" s="196">
        <v>2.0838628179738749E-5</v>
      </c>
      <c r="J34" s="196">
        <v>1.6309205720656646E-4</v>
      </c>
      <c r="K34" s="196">
        <v>5.3187286276753717E-4</v>
      </c>
      <c r="L34" s="196">
        <v>5.6942764541021547E-5</v>
      </c>
      <c r="M34" s="196">
        <v>1.5890034272294972E-5</v>
      </c>
      <c r="N34" s="196">
        <v>4.653541722565066E-4</v>
      </c>
      <c r="O34" s="196">
        <v>9.1489122827133318E-4</v>
      </c>
      <c r="P34" s="196">
        <v>5.001020369478611E-4</v>
      </c>
      <c r="Q34" s="196">
        <v>3.1431302958471389E-4</v>
      </c>
      <c r="R34" s="196">
        <v>1.5324578268944772E-3</v>
      </c>
      <c r="S34" s="196">
        <v>1.0020768000088727E-3</v>
      </c>
      <c r="T34" s="196">
        <v>1.1404977767511693E-3</v>
      </c>
      <c r="U34" s="196">
        <v>2.6224934234894302E-4</v>
      </c>
      <c r="V34" s="196">
        <v>4.7658239101385572E-5</v>
      </c>
      <c r="W34" s="196">
        <v>1.6740484230463854E-4</v>
      </c>
      <c r="X34" s="196">
        <v>7.1624081371091987E-4</v>
      </c>
      <c r="Y34" s="196">
        <v>7.5421399930886566E-5</v>
      </c>
      <c r="Z34" s="196">
        <v>2.21560835022662E-4</v>
      </c>
      <c r="AA34" s="196">
        <v>2.2257041563598383E-4</v>
      </c>
      <c r="AB34" s="196">
        <v>1.6431299781537919E-4</v>
      </c>
      <c r="AC34" s="196">
        <v>8.5720175914945023E-7</v>
      </c>
      <c r="AD34" s="196">
        <v>5.0196590501006303E-4</v>
      </c>
      <c r="AE34" s="196">
        <v>4.66061335389491E-3</v>
      </c>
      <c r="AF34" s="196">
        <v>1.0536167285551169E-4</v>
      </c>
      <c r="AG34" s="196">
        <v>2.0462251710250742E-6</v>
      </c>
      <c r="AH34" s="196">
        <v>9.1678223357523082E-5</v>
      </c>
      <c r="AI34" s="196">
        <v>0</v>
      </c>
      <c r="AJ34" s="196">
        <v>6.2494612775580065E-4</v>
      </c>
      <c r="AK34" s="196">
        <v>4.6812316751415091E-4</v>
      </c>
      <c r="AL34" s="196">
        <v>0</v>
      </c>
      <c r="AM34" s="196">
        <v>3.1837807225153915E-3</v>
      </c>
      <c r="AN34" s="194">
        <v>3.8004985496161581E-4</v>
      </c>
    </row>
    <row r="35" spans="1:40">
      <c r="A35" s="115" t="s">
        <v>251</v>
      </c>
      <c r="B35" s="116" t="s">
        <v>271</v>
      </c>
      <c r="C35" s="195">
        <v>0</v>
      </c>
      <c r="D35" s="196">
        <v>0</v>
      </c>
      <c r="E35" s="196">
        <v>0</v>
      </c>
      <c r="F35" s="196">
        <v>0</v>
      </c>
      <c r="G35" s="196">
        <v>9.4492013298805951E-7</v>
      </c>
      <c r="H35" s="196">
        <v>1.4776176481480234E-6</v>
      </c>
      <c r="I35" s="196">
        <v>0</v>
      </c>
      <c r="J35" s="196">
        <v>3.0035369651301374E-7</v>
      </c>
      <c r="K35" s="196">
        <v>0</v>
      </c>
      <c r="L35" s="196">
        <v>1.7974357494009326E-6</v>
      </c>
      <c r="M35" s="196">
        <v>0</v>
      </c>
      <c r="N35" s="196">
        <v>0</v>
      </c>
      <c r="O35" s="196">
        <v>0</v>
      </c>
      <c r="P35" s="196">
        <v>0</v>
      </c>
      <c r="Q35" s="196">
        <v>0</v>
      </c>
      <c r="R35" s="196">
        <v>0</v>
      </c>
      <c r="S35" s="196">
        <v>0</v>
      </c>
      <c r="T35" s="196">
        <v>0</v>
      </c>
      <c r="U35" s="196">
        <v>0</v>
      </c>
      <c r="V35" s="196">
        <v>5.4990275886214129E-6</v>
      </c>
      <c r="W35" s="196">
        <v>1.3153237609650174E-6</v>
      </c>
      <c r="X35" s="196">
        <v>4.2608019851928609E-7</v>
      </c>
      <c r="Y35" s="196">
        <v>7.8163996292009711E-5</v>
      </c>
      <c r="Z35" s="196">
        <v>0</v>
      </c>
      <c r="AA35" s="196">
        <v>1.9838388695270844E-5</v>
      </c>
      <c r="AB35" s="196">
        <v>8.5230742092622509E-5</v>
      </c>
      <c r="AC35" s="196">
        <v>5.8932620941524701E-6</v>
      </c>
      <c r="AD35" s="196">
        <v>8.0906449467548446E-4</v>
      </c>
      <c r="AE35" s="196">
        <v>3.720191423390595E-4</v>
      </c>
      <c r="AF35" s="196">
        <v>1.6053354708282864E-5</v>
      </c>
      <c r="AG35" s="196">
        <v>6.9256851942387124E-6</v>
      </c>
      <c r="AH35" s="196">
        <v>1.3278317344679474E-2</v>
      </c>
      <c r="AI35" s="196">
        <v>3.8827512657769122E-6</v>
      </c>
      <c r="AJ35" s="196">
        <v>2.9106464141117127E-5</v>
      </c>
      <c r="AK35" s="196">
        <v>2.2730629623834555E-4</v>
      </c>
      <c r="AL35" s="196">
        <v>0</v>
      </c>
      <c r="AM35" s="196">
        <v>1.6750743243012261E-4</v>
      </c>
      <c r="AN35" s="194">
        <v>9.8217575942590135E-4</v>
      </c>
    </row>
    <row r="36" spans="1:40">
      <c r="A36" s="115" t="s">
        <v>252</v>
      </c>
      <c r="B36" s="116" t="s">
        <v>283</v>
      </c>
      <c r="C36" s="195">
        <v>2.1912615606775507E-3</v>
      </c>
      <c r="D36" s="196">
        <v>1.9406410276156299E-3</v>
      </c>
      <c r="E36" s="196">
        <v>8.3180137421974933E-4</v>
      </c>
      <c r="F36" s="196">
        <v>1.519916188737465E-3</v>
      </c>
      <c r="G36" s="196">
        <v>1.0233485040260684E-3</v>
      </c>
      <c r="H36" s="196">
        <v>7.3539183326266921E-4</v>
      </c>
      <c r="I36" s="196">
        <v>1.9604037755505173E-4</v>
      </c>
      <c r="J36" s="196">
        <v>4.2980613971012262E-4</v>
      </c>
      <c r="K36" s="196">
        <v>6.4249805860955571E-4</v>
      </c>
      <c r="L36" s="196">
        <v>7.5837409138724144E-4</v>
      </c>
      <c r="M36" s="196">
        <v>3.6003472390647292E-4</v>
      </c>
      <c r="N36" s="196">
        <v>2.2405941627165129E-4</v>
      </c>
      <c r="O36" s="196">
        <v>2.7703527467041219E-3</v>
      </c>
      <c r="P36" s="196">
        <v>3.871757705402796E-4</v>
      </c>
      <c r="Q36" s="196">
        <v>4.7801773249341907E-4</v>
      </c>
      <c r="R36" s="196">
        <v>3.4137742443923736E-4</v>
      </c>
      <c r="S36" s="196">
        <v>2.2403930669816525E-4</v>
      </c>
      <c r="T36" s="196">
        <v>2.0211353005716924E-4</v>
      </c>
      <c r="U36" s="196">
        <v>1.4858053282342627E-4</v>
      </c>
      <c r="V36" s="196">
        <v>1.2495012687478654E-3</v>
      </c>
      <c r="W36" s="196">
        <v>7.8010656513961558E-4</v>
      </c>
      <c r="X36" s="196">
        <v>1.6301828395347887E-3</v>
      </c>
      <c r="Y36" s="196">
        <v>5.492049213149104E-3</v>
      </c>
      <c r="Z36" s="196">
        <v>1.6800242844631772E-3</v>
      </c>
      <c r="AA36" s="196">
        <v>6.1924760329165065E-4</v>
      </c>
      <c r="AB36" s="196">
        <v>2.8467491892478665E-3</v>
      </c>
      <c r="AC36" s="196">
        <v>1.3308057310795215E-4</v>
      </c>
      <c r="AD36" s="196">
        <v>1.4406857074625214E-3</v>
      </c>
      <c r="AE36" s="196">
        <v>1.0653933414846218E-3</v>
      </c>
      <c r="AF36" s="196">
        <v>1.6606918663740895E-6</v>
      </c>
      <c r="AG36" s="196">
        <v>1.6552387614230521E-3</v>
      </c>
      <c r="AH36" s="196">
        <v>9.688181140550101E-4</v>
      </c>
      <c r="AI36" s="196">
        <v>0</v>
      </c>
      <c r="AJ36" s="196">
        <v>1.9985689509097572E-3</v>
      </c>
      <c r="AK36" s="196">
        <v>2.8147639912502599E-3</v>
      </c>
      <c r="AL36" s="196">
        <v>0</v>
      </c>
      <c r="AM36" s="196">
        <v>3.0595745311216274E-4</v>
      </c>
      <c r="AN36" s="194">
        <v>9.414620130484059E-4</v>
      </c>
    </row>
    <row r="37" spans="1:40">
      <c r="A37" s="115" t="s">
        <v>253</v>
      </c>
      <c r="B37" s="116" t="s">
        <v>24</v>
      </c>
      <c r="C37" s="195">
        <v>2.1772548339323797E-2</v>
      </c>
      <c r="D37" s="196">
        <v>3.0233955057218109E-2</v>
      </c>
      <c r="E37" s="196">
        <v>3.8585340831554044E-2</v>
      </c>
      <c r="F37" s="196">
        <v>5.6493302235994962E-2</v>
      </c>
      <c r="G37" s="196">
        <v>2.5419768957578283E-2</v>
      </c>
      <c r="H37" s="196">
        <v>3.025994711421735E-2</v>
      </c>
      <c r="I37" s="196">
        <v>5.9774621979421178E-3</v>
      </c>
      <c r="J37" s="196">
        <v>4.3558194129406785E-2</v>
      </c>
      <c r="K37" s="196">
        <v>5.8193212626530974E-2</v>
      </c>
      <c r="L37" s="196">
        <v>1.0623923740409153E-2</v>
      </c>
      <c r="M37" s="196">
        <v>9.5218939582744425E-3</v>
      </c>
      <c r="N37" s="196">
        <v>3.1722807292132484E-2</v>
      </c>
      <c r="O37" s="196">
        <v>4.0249242169080497E-2</v>
      </c>
      <c r="P37" s="196">
        <v>3.7018843360782483E-2</v>
      </c>
      <c r="Q37" s="196">
        <v>3.2809696556962691E-2</v>
      </c>
      <c r="R37" s="196">
        <v>4.14342419275264E-2</v>
      </c>
      <c r="S37" s="196">
        <v>3.6793465150519476E-2</v>
      </c>
      <c r="T37" s="196">
        <v>3.2756828549979786E-2</v>
      </c>
      <c r="U37" s="196">
        <v>2.810734614362401E-2</v>
      </c>
      <c r="V37" s="196">
        <v>4.4563508575122528E-2</v>
      </c>
      <c r="W37" s="196">
        <v>9.6241522140486133E-2</v>
      </c>
      <c r="X37" s="196">
        <v>9.9397266951174609E-2</v>
      </c>
      <c r="Y37" s="196">
        <v>0.1402550066096572</v>
      </c>
      <c r="Z37" s="196">
        <v>5.6972536923898212E-2</v>
      </c>
      <c r="AA37" s="196">
        <v>7.8931694615997181E-2</v>
      </c>
      <c r="AB37" s="196">
        <v>0.10396878434671697</v>
      </c>
      <c r="AC37" s="196">
        <v>1.5579213371661682E-2</v>
      </c>
      <c r="AD37" s="196">
        <v>0.12256065133086945</v>
      </c>
      <c r="AE37" s="196">
        <v>0.12565392858969524</v>
      </c>
      <c r="AF37" s="196">
        <v>8.6534778209065605E-2</v>
      </c>
      <c r="AG37" s="196">
        <v>9.6718610354969703E-2</v>
      </c>
      <c r="AH37" s="196">
        <v>4.4440254787364665E-2</v>
      </c>
      <c r="AI37" s="196">
        <v>5.8211501226949396E-2</v>
      </c>
      <c r="AJ37" s="196">
        <v>0.17389291765556533</v>
      </c>
      <c r="AK37" s="196">
        <v>3.2522875320579479E-2</v>
      </c>
      <c r="AL37" s="196">
        <v>0</v>
      </c>
      <c r="AM37" s="196">
        <v>3.6623164112843033E-2</v>
      </c>
      <c r="AN37" s="194">
        <v>5.6983048820227908E-2</v>
      </c>
    </row>
    <row r="38" spans="1:40">
      <c r="A38" s="119" t="s">
        <v>254</v>
      </c>
      <c r="B38" s="120" t="s">
        <v>25</v>
      </c>
      <c r="C38" s="197">
        <v>1.8109115331622443E-3</v>
      </c>
      <c r="D38" s="198">
        <v>1.8482295501101237E-4</v>
      </c>
      <c r="E38" s="198">
        <v>2.4827684844600466E-4</v>
      </c>
      <c r="F38" s="198">
        <v>2.3349437102343666E-4</v>
      </c>
      <c r="G38" s="198">
        <v>1.4646262061314923E-4</v>
      </c>
      <c r="H38" s="198">
        <v>1.5311812878933891E-4</v>
      </c>
      <c r="I38" s="198">
        <v>4.8754526307313304E-5</v>
      </c>
      <c r="J38" s="198">
        <v>9.2208584829495211E-5</v>
      </c>
      <c r="K38" s="198">
        <v>3.0680780915791334E-4</v>
      </c>
      <c r="L38" s="198">
        <v>5.5720508231428908E-5</v>
      </c>
      <c r="M38" s="198">
        <v>3.3452703731147307E-5</v>
      </c>
      <c r="N38" s="198">
        <v>8.8039978535014752E-5</v>
      </c>
      <c r="O38" s="198">
        <v>1.6004624619890166E-4</v>
      </c>
      <c r="P38" s="198">
        <v>1.3793136825497463E-4</v>
      </c>
      <c r="Q38" s="198">
        <v>9.4948727687048991E-5</v>
      </c>
      <c r="R38" s="198">
        <v>3.3429000386264425E-4</v>
      </c>
      <c r="S38" s="198">
        <v>1.2421981361482429E-4</v>
      </c>
      <c r="T38" s="198">
        <v>1.1549344574695386E-4</v>
      </c>
      <c r="U38" s="198">
        <v>1.2883248732157847E-4</v>
      </c>
      <c r="V38" s="198">
        <v>4.7902640327546529E-4</v>
      </c>
      <c r="W38" s="198">
        <v>2.9738274486545432E-4</v>
      </c>
      <c r="X38" s="198">
        <v>1.0950261101945652E-4</v>
      </c>
      <c r="Y38" s="198">
        <v>3.6613661420994021E-4</v>
      </c>
      <c r="Z38" s="198">
        <v>6.1060072644040714E-5</v>
      </c>
      <c r="AA38" s="198">
        <v>6.0647494207688728E-4</v>
      </c>
      <c r="AB38" s="198">
        <v>2.370347503968954E-4</v>
      </c>
      <c r="AC38" s="198">
        <v>5.9607667326854884E-4</v>
      </c>
      <c r="AD38" s="198">
        <v>4.5674028875979447E-4</v>
      </c>
      <c r="AE38" s="198">
        <v>5.3011521495565208E-3</v>
      </c>
      <c r="AF38" s="198">
        <v>4.1904791428172859E-4</v>
      </c>
      <c r="AG38" s="198">
        <v>1.049886654865719E-2</v>
      </c>
      <c r="AH38" s="198">
        <v>2.3109193942140685E-2</v>
      </c>
      <c r="AI38" s="198">
        <v>1.6191072778289723E-3</v>
      </c>
      <c r="AJ38" s="198">
        <v>1.8299986952662215E-3</v>
      </c>
      <c r="AK38" s="198">
        <v>1.2490526622131674E-2</v>
      </c>
      <c r="AL38" s="198">
        <v>0</v>
      </c>
      <c r="AM38" s="198">
        <v>4.4252728832815053E-3</v>
      </c>
      <c r="AN38" s="199">
        <v>2.8845833391481133E-3</v>
      </c>
    </row>
    <row r="39" spans="1:40">
      <c r="A39" s="115" t="s">
        <v>255</v>
      </c>
      <c r="B39" s="116" t="s">
        <v>46</v>
      </c>
      <c r="C39" s="195">
        <v>5.063519626706082E-4</v>
      </c>
      <c r="D39" s="196">
        <v>1.0627319913133213E-3</v>
      </c>
      <c r="E39" s="196">
        <v>7.5827271363503653E-4</v>
      </c>
      <c r="F39" s="196">
        <v>1.4097773344811269E-3</v>
      </c>
      <c r="G39" s="196">
        <v>6.9168153734725955E-4</v>
      </c>
      <c r="H39" s="196">
        <v>4.1400999479047424E-4</v>
      </c>
      <c r="I39" s="196">
        <v>1.9580446855679052E-5</v>
      </c>
      <c r="J39" s="196">
        <v>1.7420514397754796E-4</v>
      </c>
      <c r="K39" s="196">
        <v>8.7083282244111119E-4</v>
      </c>
      <c r="L39" s="196">
        <v>1.268270664777298E-4</v>
      </c>
      <c r="M39" s="196">
        <v>1.2712027417835977E-4</v>
      </c>
      <c r="N39" s="196">
        <v>5.8274081030319281E-4</v>
      </c>
      <c r="O39" s="196">
        <v>8.7129654180670717E-4</v>
      </c>
      <c r="P39" s="196">
        <v>9.255920764478559E-4</v>
      </c>
      <c r="Q39" s="196">
        <v>7.0065612844925809E-4</v>
      </c>
      <c r="R39" s="196">
        <v>5.7723103140475433E-4</v>
      </c>
      <c r="S39" s="196">
        <v>9.3553047128664552E-4</v>
      </c>
      <c r="T39" s="196">
        <v>8.9507420453889238E-4</v>
      </c>
      <c r="U39" s="196">
        <v>2.8493608509808961E-4</v>
      </c>
      <c r="V39" s="196">
        <v>8.9145347242207125E-4</v>
      </c>
      <c r="W39" s="196">
        <v>7.7030142437605831E-4</v>
      </c>
      <c r="X39" s="196">
        <v>5.4964345608987905E-5</v>
      </c>
      <c r="Y39" s="196">
        <v>9.0094290462895406E-4</v>
      </c>
      <c r="Z39" s="196">
        <v>2.5802242125867489E-3</v>
      </c>
      <c r="AA39" s="196">
        <v>1.9466079208797953E-3</v>
      </c>
      <c r="AB39" s="196">
        <v>2.761518447155244E-3</v>
      </c>
      <c r="AC39" s="196">
        <v>1.9137029273011473E-4</v>
      </c>
      <c r="AD39" s="196">
        <v>2.0020983148525411E-3</v>
      </c>
      <c r="AE39" s="196">
        <v>1.8851864969114209E-3</v>
      </c>
      <c r="AF39" s="196">
        <v>2.7840576533169179E-3</v>
      </c>
      <c r="AG39" s="196">
        <v>3.6821034942915044E-3</v>
      </c>
      <c r="AH39" s="196">
        <v>2.1793102113497132E-3</v>
      </c>
      <c r="AI39" s="196">
        <v>3.3469315910996987E-3</v>
      </c>
      <c r="AJ39" s="196">
        <v>1.4793725635276677E-3</v>
      </c>
      <c r="AK39" s="196">
        <v>1.6072107034426953E-3</v>
      </c>
      <c r="AL39" s="196">
        <v>0</v>
      </c>
      <c r="AM39" s="196">
        <v>1.4984508411266072E-4</v>
      </c>
      <c r="AN39" s="194">
        <v>1.1257883098431246E-3</v>
      </c>
    </row>
    <row r="40" spans="1:40">
      <c r="A40" s="115" t="s">
        <v>256</v>
      </c>
      <c r="B40" s="116" t="s">
        <v>47</v>
      </c>
      <c r="C40" s="195">
        <v>4.6151871597581466E-3</v>
      </c>
      <c r="D40" s="196">
        <v>7.2851048100174036E-3</v>
      </c>
      <c r="E40" s="196">
        <v>4.4953299218902483E-3</v>
      </c>
      <c r="F40" s="196">
        <v>4.597636332076575E-3</v>
      </c>
      <c r="G40" s="196">
        <v>6.0980420782384423E-3</v>
      </c>
      <c r="H40" s="196">
        <v>8.4418143260756755E-4</v>
      </c>
      <c r="I40" s="196">
        <v>4.1441347361216308E-4</v>
      </c>
      <c r="J40" s="196">
        <v>2.3214337203490833E-3</v>
      </c>
      <c r="K40" s="196">
        <v>1.4163839729703954E-2</v>
      </c>
      <c r="L40" s="196">
        <v>3.8315578382829797E-3</v>
      </c>
      <c r="M40" s="196">
        <v>2.8903136023711276E-3</v>
      </c>
      <c r="N40" s="196">
        <v>4.9358286378678104E-3</v>
      </c>
      <c r="O40" s="196">
        <v>7.013967020918283E-3</v>
      </c>
      <c r="P40" s="196">
        <v>6.3823505924999217E-3</v>
      </c>
      <c r="Q40" s="196">
        <v>2.2263839595583904E-3</v>
      </c>
      <c r="R40" s="196">
        <v>5.6699364612745309E-4</v>
      </c>
      <c r="S40" s="196">
        <v>3.9373244493984489E-3</v>
      </c>
      <c r="T40" s="196">
        <v>1.732401686204308E-3</v>
      </c>
      <c r="U40" s="196">
        <v>1.0452358369192297E-3</v>
      </c>
      <c r="V40" s="196">
        <v>1.9093845793824349E-3</v>
      </c>
      <c r="W40" s="196">
        <v>1.3279628265590175E-2</v>
      </c>
      <c r="X40" s="196">
        <v>3.1031420858159604E-3</v>
      </c>
      <c r="Y40" s="196">
        <v>6.0611379580821564E-3</v>
      </c>
      <c r="Z40" s="196">
        <v>6.8893207677519072E-3</v>
      </c>
      <c r="AA40" s="196">
        <v>3.9011874317375992E-3</v>
      </c>
      <c r="AB40" s="196">
        <v>8.9352348128146318E-3</v>
      </c>
      <c r="AC40" s="196">
        <v>1.9610633244941545E-3</v>
      </c>
      <c r="AD40" s="196">
        <v>3.5983191444902067E-3</v>
      </c>
      <c r="AE40" s="196">
        <v>4.0410639650967882E-3</v>
      </c>
      <c r="AF40" s="196">
        <v>2.8951394870454963E-4</v>
      </c>
      <c r="AG40" s="196">
        <v>6.50494981868871E-3</v>
      </c>
      <c r="AH40" s="196">
        <v>2.6045953030360007E-3</v>
      </c>
      <c r="AI40" s="196">
        <v>9.0623414543233149E-3</v>
      </c>
      <c r="AJ40" s="196">
        <v>3.3830926505953288E-3</v>
      </c>
      <c r="AK40" s="196">
        <v>3.4322337855298458E-3</v>
      </c>
      <c r="AL40" s="196">
        <v>4.9104111163349531E-4</v>
      </c>
      <c r="AM40" s="196">
        <v>0</v>
      </c>
      <c r="AN40" s="194">
        <v>3.7730639653534084E-3</v>
      </c>
    </row>
    <row r="41" spans="1:40">
      <c r="A41" s="137" t="s">
        <v>257</v>
      </c>
      <c r="B41" s="126" t="s">
        <v>55</v>
      </c>
      <c r="C41" s="200">
        <v>0.50956120265623805</v>
      </c>
      <c r="D41" s="201">
        <v>0.39025366950575263</v>
      </c>
      <c r="E41" s="201">
        <v>0.64319619274778894</v>
      </c>
      <c r="F41" s="201">
        <v>0.60954410444335383</v>
      </c>
      <c r="G41" s="201">
        <v>0.58845137511864654</v>
      </c>
      <c r="H41" s="201">
        <v>0.71596559404246729</v>
      </c>
      <c r="I41" s="201">
        <v>0.55246796984894264</v>
      </c>
      <c r="J41" s="201">
        <v>0.53906640459805477</v>
      </c>
      <c r="K41" s="201">
        <v>0.51492540973556222</v>
      </c>
      <c r="L41" s="201">
        <v>0.8573954738986086</v>
      </c>
      <c r="M41" s="201">
        <v>0.79818861972471777</v>
      </c>
      <c r="N41" s="201">
        <v>0.46463121962853648</v>
      </c>
      <c r="O41" s="201">
        <v>0.51975137890590473</v>
      </c>
      <c r="P41" s="201">
        <v>0.50567696473554691</v>
      </c>
      <c r="Q41" s="201">
        <v>0.55189766491611769</v>
      </c>
      <c r="R41" s="201">
        <v>0.62159040930247578</v>
      </c>
      <c r="S41" s="201">
        <v>0.67522286088212702</v>
      </c>
      <c r="T41" s="201">
        <v>0.55247733441127211</v>
      </c>
      <c r="U41" s="201">
        <v>0.76222448097023088</v>
      </c>
      <c r="V41" s="201">
        <v>0.51012951431977338</v>
      </c>
      <c r="W41" s="201">
        <v>0.48753599204109554</v>
      </c>
      <c r="X41" s="201">
        <v>0.53598034236396108</v>
      </c>
      <c r="Y41" s="201">
        <v>0.45793817090763478</v>
      </c>
      <c r="Z41" s="201">
        <v>0.31279941242764381</v>
      </c>
      <c r="AA41" s="201">
        <v>0.29645573145090276</v>
      </c>
      <c r="AB41" s="201">
        <v>0.31832346465934847</v>
      </c>
      <c r="AC41" s="201">
        <v>0.14858156681909143</v>
      </c>
      <c r="AD41" s="201">
        <v>0.45444172564040053</v>
      </c>
      <c r="AE41" s="201">
        <v>0.42522946005595247</v>
      </c>
      <c r="AF41" s="201">
        <v>0.27594092955935573</v>
      </c>
      <c r="AG41" s="201">
        <v>0.29539259348337099</v>
      </c>
      <c r="AH41" s="201">
        <v>0.37571569496380108</v>
      </c>
      <c r="AI41" s="201">
        <v>0.27715207960157789</v>
      </c>
      <c r="AJ41" s="201">
        <v>0.3901068589326559</v>
      </c>
      <c r="AK41" s="201">
        <v>0.36266728693594946</v>
      </c>
      <c r="AL41" s="201">
        <v>1</v>
      </c>
      <c r="AM41" s="201">
        <v>0.4531856609079814</v>
      </c>
      <c r="AN41" s="205">
        <v>0.50023096509004161</v>
      </c>
    </row>
    <row r="42" spans="1:40">
      <c r="A42" s="115" t="s">
        <v>258</v>
      </c>
      <c r="B42" s="116" t="s">
        <v>69</v>
      </c>
      <c r="C42" s="195">
        <v>3.5362589615213534E-3</v>
      </c>
      <c r="D42" s="196">
        <v>2.0161104009117935E-2</v>
      </c>
      <c r="E42" s="196">
        <v>4.9533045957698037E-3</v>
      </c>
      <c r="F42" s="196">
        <v>7.7696353346591107E-3</v>
      </c>
      <c r="G42" s="196">
        <v>9.9807189046863792E-3</v>
      </c>
      <c r="H42" s="196">
        <v>5.7507031843860874E-3</v>
      </c>
      <c r="I42" s="196">
        <v>2.079459183339666E-3</v>
      </c>
      <c r="J42" s="196">
        <v>1.4472242512783052E-2</v>
      </c>
      <c r="K42" s="196">
        <v>1.4139861854743122E-2</v>
      </c>
      <c r="L42" s="196">
        <v>5.5345922621253757E-3</v>
      </c>
      <c r="M42" s="196">
        <v>1.1533655928906313E-2</v>
      </c>
      <c r="N42" s="196">
        <v>1.060625540351191E-2</v>
      </c>
      <c r="O42" s="196">
        <v>1.0748180369730716E-2</v>
      </c>
      <c r="P42" s="196">
        <v>9.6003458770216824E-3</v>
      </c>
      <c r="Q42" s="196">
        <v>1.4749793732074336E-2</v>
      </c>
      <c r="R42" s="196">
        <v>1.13796412268955E-2</v>
      </c>
      <c r="S42" s="196">
        <v>1.1538578847694861E-2</v>
      </c>
      <c r="T42" s="196">
        <v>1.3339492983773172E-2</v>
      </c>
      <c r="U42" s="196">
        <v>5.2271195677152842E-3</v>
      </c>
      <c r="V42" s="196">
        <v>1.2154072976984127E-2</v>
      </c>
      <c r="W42" s="196">
        <v>1.2856452739221518E-2</v>
      </c>
      <c r="X42" s="196">
        <v>6.2131014548082297E-3</v>
      </c>
      <c r="Y42" s="196">
        <v>9.8239801655431152E-3</v>
      </c>
      <c r="Z42" s="196">
        <v>1.7889728997951871E-2</v>
      </c>
      <c r="AA42" s="196">
        <v>1.3946024907776402E-2</v>
      </c>
      <c r="AB42" s="196">
        <v>2.6447184078049312E-2</v>
      </c>
      <c r="AC42" s="196">
        <v>1.4065609365443541E-3</v>
      </c>
      <c r="AD42" s="196">
        <v>7.9999374784681873E-3</v>
      </c>
      <c r="AE42" s="196">
        <v>6.2034553871363413E-3</v>
      </c>
      <c r="AF42" s="196">
        <v>8.8009288065087309E-3</v>
      </c>
      <c r="AG42" s="196">
        <v>3.5887641461055143E-3</v>
      </c>
      <c r="AH42" s="196">
        <v>8.1018083274895548E-3</v>
      </c>
      <c r="AI42" s="196">
        <v>4.0481564696990095E-2</v>
      </c>
      <c r="AJ42" s="196">
        <v>8.822742420041791E-3</v>
      </c>
      <c r="AK42" s="196">
        <v>1.5333772366163605E-2</v>
      </c>
      <c r="AL42" s="196">
        <v>0</v>
      </c>
      <c r="AM42" s="196">
        <v>1.6807718560165365E-3</v>
      </c>
      <c r="AN42" s="194">
        <v>8.3911366497587889E-3</v>
      </c>
    </row>
    <row r="43" spans="1:40">
      <c r="A43" s="115" t="s">
        <v>272</v>
      </c>
      <c r="B43" s="116" t="s">
        <v>70</v>
      </c>
      <c r="C43" s="195">
        <v>0.19556086391615188</v>
      </c>
      <c r="D43" s="196">
        <v>0.31595484159132564</v>
      </c>
      <c r="E43" s="196">
        <v>0.12081471368988057</v>
      </c>
      <c r="F43" s="196">
        <v>0.28284010217361233</v>
      </c>
      <c r="G43" s="196">
        <v>0.19801368338844577</v>
      </c>
      <c r="H43" s="196">
        <v>9.2881383042730567E-2</v>
      </c>
      <c r="I43" s="196">
        <v>1.4768532381812737E-2</v>
      </c>
      <c r="J43" s="196">
        <v>0.24678140978816657</v>
      </c>
      <c r="K43" s="196">
        <v>0.2080020708164739</v>
      </c>
      <c r="L43" s="196">
        <v>5.6868638290716249E-2</v>
      </c>
      <c r="M43" s="196">
        <v>4.4776862102937312E-2</v>
      </c>
      <c r="N43" s="196">
        <v>0.33162750052171835</v>
      </c>
      <c r="O43" s="196">
        <v>0.25755382450809666</v>
      </c>
      <c r="P43" s="196">
        <v>0.29500938497935464</v>
      </c>
      <c r="Q43" s="196">
        <v>0.39366397317862151</v>
      </c>
      <c r="R43" s="196">
        <v>0.25453526011424132</v>
      </c>
      <c r="S43" s="196">
        <v>0.20095604892264265</v>
      </c>
      <c r="T43" s="196">
        <v>0.42817751342611304</v>
      </c>
      <c r="U43" s="196">
        <v>0.1782383356347251</v>
      </c>
      <c r="V43" s="196">
        <v>0.27872493436299572</v>
      </c>
      <c r="W43" s="196">
        <v>0.3777187742139147</v>
      </c>
      <c r="X43" s="196">
        <v>8.9580379177290267E-2</v>
      </c>
      <c r="Y43" s="196">
        <v>0.12970423840841647</v>
      </c>
      <c r="Z43" s="196">
        <v>0.48150403170936801</v>
      </c>
      <c r="AA43" s="196">
        <v>0.45009544620204917</v>
      </c>
      <c r="AB43" s="196">
        <v>0.44800288682035905</v>
      </c>
      <c r="AC43" s="196">
        <v>5.8643101047371977E-2</v>
      </c>
      <c r="AD43" s="196">
        <v>0.38514301351989688</v>
      </c>
      <c r="AE43" s="196">
        <v>0.2436380384024118</v>
      </c>
      <c r="AF43" s="196">
        <v>0.3450190684330523</v>
      </c>
      <c r="AG43" s="196">
        <v>0.49306628730701346</v>
      </c>
      <c r="AH43" s="196">
        <v>0.55996260886682914</v>
      </c>
      <c r="AI43" s="196">
        <v>0.7823860283078452</v>
      </c>
      <c r="AJ43" s="196">
        <v>0.38275966815034712</v>
      </c>
      <c r="AK43" s="196">
        <v>0.34043307965707242</v>
      </c>
      <c r="AL43" s="196">
        <v>0</v>
      </c>
      <c r="AM43" s="196">
        <v>6.2063212974875024E-3</v>
      </c>
      <c r="AN43" s="194">
        <v>0.25735276115917305</v>
      </c>
    </row>
    <row r="44" spans="1:40">
      <c r="A44" s="115" t="s">
        <v>273</v>
      </c>
      <c r="B44" s="116" t="s">
        <v>72</v>
      </c>
      <c r="C44" s="195">
        <v>0.14782781454624946</v>
      </c>
      <c r="D44" s="196">
        <v>0.11064734239992607</v>
      </c>
      <c r="E44" s="196">
        <v>8.5843971913395878E-2</v>
      </c>
      <c r="F44" s="196">
        <v>-7.2118921767050153E-3</v>
      </c>
      <c r="G44" s="196">
        <v>9.4609655855362976E-2</v>
      </c>
      <c r="H44" s="196">
        <v>4.5145374950557524E-2</v>
      </c>
      <c r="I44" s="196">
        <v>9.2952627585877162E-2</v>
      </c>
      <c r="J44" s="196">
        <v>5.9076268213448163E-2</v>
      </c>
      <c r="K44" s="196">
        <v>0.13878938979032984</v>
      </c>
      <c r="L44" s="196">
        <v>-1.7415714463095516E-2</v>
      </c>
      <c r="M44" s="196">
        <v>9.9090671880828096E-2</v>
      </c>
      <c r="N44" s="196">
        <v>3.6225423337208955E-2</v>
      </c>
      <c r="O44" s="196">
        <v>9.5724376476546066E-2</v>
      </c>
      <c r="P44" s="196">
        <v>7.0899546439717132E-2</v>
      </c>
      <c r="Q44" s="196">
        <v>-0.10693191193996622</v>
      </c>
      <c r="R44" s="196">
        <v>-8.9611770788093598E-2</v>
      </c>
      <c r="S44" s="196">
        <v>7.6556005667528992E-3</v>
      </c>
      <c r="T44" s="196">
        <v>-0.17797539989605587</v>
      </c>
      <c r="U44" s="196">
        <v>-3.1805637855404578E-2</v>
      </c>
      <c r="V44" s="196">
        <v>5.8060566289861081E-2</v>
      </c>
      <c r="W44" s="196">
        <v>1.718960750738973E-2</v>
      </c>
      <c r="X44" s="196">
        <v>4.5397566911634379E-2</v>
      </c>
      <c r="Y44" s="196">
        <v>0.15891014705801687</v>
      </c>
      <c r="Z44" s="196">
        <v>6.3044525004972041E-2</v>
      </c>
      <c r="AA44" s="196">
        <v>8.5601560185096695E-2</v>
      </c>
      <c r="AB44" s="196">
        <v>0.11691219622236998</v>
      </c>
      <c r="AC44" s="196">
        <v>0.33888678636346298</v>
      </c>
      <c r="AD44" s="196">
        <v>-7.1284795698723603E-3</v>
      </c>
      <c r="AE44" s="196">
        <v>7.9793039623175022E-2</v>
      </c>
      <c r="AF44" s="196">
        <v>0</v>
      </c>
      <c r="AG44" s="196">
        <v>1.225846279380252E-2</v>
      </c>
      <c r="AH44" s="196">
        <v>-7.8317820048041092E-3</v>
      </c>
      <c r="AI44" s="196">
        <v>-2.8124061668444106E-3</v>
      </c>
      <c r="AJ44" s="196">
        <v>5.0802916984655729E-2</v>
      </c>
      <c r="AK44" s="196">
        <v>3.8921410628185139E-2</v>
      </c>
      <c r="AL44" s="196">
        <v>0</v>
      </c>
      <c r="AM44" s="196">
        <v>0.4891952008550855</v>
      </c>
      <c r="AN44" s="194">
        <v>5.9153145018700788E-2</v>
      </c>
    </row>
    <row r="45" spans="1:40">
      <c r="A45" s="115" t="s">
        <v>274</v>
      </c>
      <c r="B45" s="116" t="s">
        <v>73</v>
      </c>
      <c r="C45" s="195">
        <v>0.17592038553075826</v>
      </c>
      <c r="D45" s="196">
        <v>0.10574953409213425</v>
      </c>
      <c r="E45" s="196">
        <v>5.6571230856336023E-2</v>
      </c>
      <c r="F45" s="196">
        <v>8.8956068694925061E-2</v>
      </c>
      <c r="G45" s="196">
        <v>6.9205005619912482E-2</v>
      </c>
      <c r="H45" s="196">
        <v>0.14589156262776196</v>
      </c>
      <c r="I45" s="196">
        <v>2.9778399668846673E-2</v>
      </c>
      <c r="J45" s="196">
        <v>0.11391214293952559</v>
      </c>
      <c r="K45" s="196">
        <v>8.2148744567512699E-2</v>
      </c>
      <c r="L45" s="196">
        <v>8.0148091450367442E-2</v>
      </c>
      <c r="M45" s="196">
        <v>6.6090834126441192E-2</v>
      </c>
      <c r="N45" s="196">
        <v>0.11325434889544764</v>
      </c>
      <c r="O45" s="196">
        <v>0.10479027969873085</v>
      </c>
      <c r="P45" s="196">
        <v>0.10739005619694986</v>
      </c>
      <c r="Q45" s="196">
        <v>0.17947273989287166</v>
      </c>
      <c r="R45" s="196">
        <v>0.21712588558304466</v>
      </c>
      <c r="S45" s="196">
        <v>0.12125129280107362</v>
      </c>
      <c r="T45" s="196">
        <v>0.24722815730207309</v>
      </c>
      <c r="U45" s="196">
        <v>0.10682587666334674</v>
      </c>
      <c r="V45" s="196">
        <v>0.10897850674516835</v>
      </c>
      <c r="W45" s="196">
        <v>5.7690100155925655E-2</v>
      </c>
      <c r="X45" s="196">
        <v>0.28065647028346258</v>
      </c>
      <c r="Y45" s="196">
        <v>0.2551217987043975</v>
      </c>
      <c r="Z45" s="196">
        <v>7.6877248319103419E-2</v>
      </c>
      <c r="AA45" s="196">
        <v>9.6071065999963942E-2</v>
      </c>
      <c r="AB45" s="196">
        <v>8.4966357178718269E-2</v>
      </c>
      <c r="AC45" s="196">
        <v>0.37989296121633503</v>
      </c>
      <c r="AD45" s="196">
        <v>0.11567802999777972</v>
      </c>
      <c r="AE45" s="196">
        <v>0.21298264779196266</v>
      </c>
      <c r="AF45" s="196">
        <v>0.36846859115020991</v>
      </c>
      <c r="AG45" s="196">
        <v>0.18813576609568591</v>
      </c>
      <c r="AH45" s="196">
        <v>6.6872642734292817E-2</v>
      </c>
      <c r="AI45" s="196">
        <v>-0.11890278626230831</v>
      </c>
      <c r="AJ45" s="196">
        <v>0.11576618496405015</v>
      </c>
      <c r="AK45" s="196">
        <v>0.15512367562131757</v>
      </c>
      <c r="AL45" s="196">
        <v>0</v>
      </c>
      <c r="AM45" s="196">
        <v>2.4561489471531139E-2</v>
      </c>
      <c r="AN45" s="194">
        <v>0.12626543049076402</v>
      </c>
    </row>
    <row r="46" spans="1:40">
      <c r="A46" s="115" t="s">
        <v>275</v>
      </c>
      <c r="B46" s="116" t="s">
        <v>276</v>
      </c>
      <c r="C46" s="195">
        <v>2.6013832082202492E-2</v>
      </c>
      <c r="D46" s="196">
        <v>5.7248910314661082E-2</v>
      </c>
      <c r="E46" s="196">
        <v>9.0529642938371957E-2</v>
      </c>
      <c r="F46" s="196">
        <v>1.8104184307239819E-2</v>
      </c>
      <c r="G46" s="196">
        <v>3.9741450953211806E-2</v>
      </c>
      <c r="H46" s="196">
        <v>-5.6309238037830891E-3</v>
      </c>
      <c r="I46" s="196">
        <v>0.3137649440486765</v>
      </c>
      <c r="J46" s="196">
        <v>2.6693334070201066E-2</v>
      </c>
      <c r="K46" s="196">
        <v>4.1998337897303853E-2</v>
      </c>
      <c r="L46" s="196">
        <v>1.7471075484177066E-2</v>
      </c>
      <c r="M46" s="196">
        <v>-1.9679389287440684E-2</v>
      </c>
      <c r="N46" s="196">
        <v>4.3662239513460335E-2</v>
      </c>
      <c r="O46" s="196">
        <v>1.1436140353391666E-2</v>
      </c>
      <c r="P46" s="196">
        <v>1.1428138160447252E-2</v>
      </c>
      <c r="Q46" s="196">
        <v>-3.2848985685660775E-2</v>
      </c>
      <c r="R46" s="196">
        <v>-1.5011550526811909E-2</v>
      </c>
      <c r="S46" s="196">
        <v>-1.662050015111562E-2</v>
      </c>
      <c r="T46" s="196">
        <v>-6.3247098227175613E-2</v>
      </c>
      <c r="U46" s="196">
        <v>-2.0707353831256006E-2</v>
      </c>
      <c r="V46" s="196">
        <v>3.1953627311348223E-2</v>
      </c>
      <c r="W46" s="196">
        <v>5.0653237609650167E-2</v>
      </c>
      <c r="X46" s="196">
        <v>4.2291868344627295E-2</v>
      </c>
      <c r="Y46" s="196">
        <v>3.6451848235687756E-2</v>
      </c>
      <c r="Z46" s="196">
        <v>4.7888542687969077E-2</v>
      </c>
      <c r="AA46" s="196">
        <v>5.8556854149706274E-2</v>
      </c>
      <c r="AB46" s="196">
        <v>1.7069470263375713E-2</v>
      </c>
      <c r="AC46" s="196">
        <v>7.2883579571681997E-2</v>
      </c>
      <c r="AD46" s="196">
        <v>4.578126355247087E-2</v>
      </c>
      <c r="AE46" s="196">
        <v>3.2159872693215935E-2</v>
      </c>
      <c r="AF46" s="196">
        <v>1.7704820508732655E-3</v>
      </c>
      <c r="AG46" s="196">
        <v>7.9867316463833292E-3</v>
      </c>
      <c r="AH46" s="196">
        <v>1.1283552001458702E-2</v>
      </c>
      <c r="AI46" s="196">
        <v>3.8189447199759786E-2</v>
      </c>
      <c r="AJ46" s="196">
        <v>5.1772870235628633E-2</v>
      </c>
      <c r="AK46" s="196">
        <v>8.7525704325447123E-2</v>
      </c>
      <c r="AL46" s="196">
        <v>0</v>
      </c>
      <c r="AM46" s="196">
        <v>2.7660946724659938E-2</v>
      </c>
      <c r="AN46" s="194">
        <v>5.1670766475648444E-2</v>
      </c>
    </row>
    <row r="47" spans="1:40">
      <c r="A47" s="115" t="s">
        <v>277</v>
      </c>
      <c r="B47" s="116" t="s">
        <v>75</v>
      </c>
      <c r="C47" s="195">
        <v>-5.8420357693121407E-2</v>
      </c>
      <c r="D47" s="196">
        <v>-1.5401912917584366E-5</v>
      </c>
      <c r="E47" s="196">
        <v>-1.9090567415431287E-3</v>
      </c>
      <c r="F47" s="196">
        <v>-2.2027770851267607E-6</v>
      </c>
      <c r="G47" s="196">
        <v>-1.889840265976119E-6</v>
      </c>
      <c r="H47" s="196">
        <v>-3.6940441203700578E-6</v>
      </c>
      <c r="I47" s="196">
        <v>-5.8119327174955141E-3</v>
      </c>
      <c r="J47" s="196">
        <v>-1.8021221790780824E-6</v>
      </c>
      <c r="K47" s="196">
        <v>-3.8146619255868447E-6</v>
      </c>
      <c r="L47" s="196">
        <v>-2.156922899281119E-6</v>
      </c>
      <c r="M47" s="196">
        <v>-1.2544763899180241E-6</v>
      </c>
      <c r="N47" s="196">
        <v>-6.9872998837313296E-6</v>
      </c>
      <c r="O47" s="196">
        <v>-4.1803124007175797E-6</v>
      </c>
      <c r="P47" s="196">
        <v>-4.436389037440704E-6</v>
      </c>
      <c r="Q47" s="196">
        <v>-3.2740940581741033E-6</v>
      </c>
      <c r="R47" s="196">
        <v>-7.8749117517701822E-6</v>
      </c>
      <c r="S47" s="196">
        <v>-3.881869175463259E-6</v>
      </c>
      <c r="T47" s="196">
        <v>0</v>
      </c>
      <c r="U47" s="196">
        <v>-2.8211493574068276E-6</v>
      </c>
      <c r="V47" s="196">
        <v>-1.2220061308047585E-6</v>
      </c>
      <c r="W47" s="196">
        <v>-3.6441642671972601E-3</v>
      </c>
      <c r="X47" s="196">
        <v>-1.1972853578391939E-4</v>
      </c>
      <c r="Y47" s="196">
        <v>-4.7950183479696554E-2</v>
      </c>
      <c r="Z47" s="196">
        <v>-3.4891470082308982E-6</v>
      </c>
      <c r="AA47" s="196">
        <v>-7.2668289549526353E-4</v>
      </c>
      <c r="AB47" s="196">
        <v>-1.1721559222220715E-2</v>
      </c>
      <c r="AC47" s="196">
        <v>-2.9455595448772979E-4</v>
      </c>
      <c r="AD47" s="196">
        <v>-1.915490619143811E-3</v>
      </c>
      <c r="AE47" s="196">
        <v>-6.5139538541858673E-6</v>
      </c>
      <c r="AF47" s="196">
        <v>0</v>
      </c>
      <c r="AG47" s="196">
        <v>-4.2860547236163666E-4</v>
      </c>
      <c r="AH47" s="196">
        <v>-1.4104524889067226E-2</v>
      </c>
      <c r="AI47" s="196">
        <v>-1.6493927377020327E-2</v>
      </c>
      <c r="AJ47" s="196">
        <v>-3.1241687379268578E-5</v>
      </c>
      <c r="AK47" s="196">
        <v>-4.9295341352894217E-6</v>
      </c>
      <c r="AL47" s="196">
        <v>0</v>
      </c>
      <c r="AM47" s="196">
        <v>-2.4903911127621293E-3</v>
      </c>
      <c r="AN47" s="194">
        <v>-3.0642048840864118E-3</v>
      </c>
    </row>
    <row r="48" spans="1:40">
      <c r="A48" s="137" t="s">
        <v>278</v>
      </c>
      <c r="B48" s="126" t="s">
        <v>76</v>
      </c>
      <c r="C48" s="200">
        <v>0.490438797343762</v>
      </c>
      <c r="D48" s="201">
        <v>0.60974633049424742</v>
      </c>
      <c r="E48" s="201">
        <v>0.35680380725221111</v>
      </c>
      <c r="F48" s="201">
        <v>0.39045589555664617</v>
      </c>
      <c r="G48" s="201">
        <v>0.41154862488135346</v>
      </c>
      <c r="H48" s="201">
        <v>0.28403440595753265</v>
      </c>
      <c r="I48" s="201">
        <v>0.44753203015105719</v>
      </c>
      <c r="J48" s="201">
        <v>0.46093359540194534</v>
      </c>
      <c r="K48" s="201">
        <v>0.48507459026443778</v>
      </c>
      <c r="L48" s="201">
        <v>0.14260452610139132</v>
      </c>
      <c r="M48" s="201">
        <v>0.20181138027528231</v>
      </c>
      <c r="N48" s="201">
        <v>0.5353687803714634</v>
      </c>
      <c r="O48" s="201">
        <v>0.48024862109409522</v>
      </c>
      <c r="P48" s="201">
        <v>0.4943230352644532</v>
      </c>
      <c r="Q48" s="201">
        <v>0.44810233508388225</v>
      </c>
      <c r="R48" s="201">
        <v>0.37840959069752428</v>
      </c>
      <c r="S48" s="201">
        <v>0.32477713911787293</v>
      </c>
      <c r="T48" s="201">
        <v>0.44752266558872783</v>
      </c>
      <c r="U48" s="201">
        <v>0.23777551902976915</v>
      </c>
      <c r="V48" s="201">
        <v>0.48987048568022673</v>
      </c>
      <c r="W48" s="201">
        <v>0.51246400795890446</v>
      </c>
      <c r="X48" s="201">
        <v>0.46401965763603886</v>
      </c>
      <c r="Y48" s="201">
        <v>0.54206182909236511</v>
      </c>
      <c r="Z48" s="201">
        <v>0.68720058757235625</v>
      </c>
      <c r="AA48" s="201">
        <v>0.70354426854909724</v>
      </c>
      <c r="AB48" s="201">
        <v>0.68167653534065153</v>
      </c>
      <c r="AC48" s="201">
        <v>0.8514184331809086</v>
      </c>
      <c r="AD48" s="201">
        <v>0.54555827435959958</v>
      </c>
      <c r="AE48" s="201">
        <v>0.57477053994404759</v>
      </c>
      <c r="AF48" s="201">
        <v>0.72405907044064421</v>
      </c>
      <c r="AG48" s="201">
        <v>0.70460740651662912</v>
      </c>
      <c r="AH48" s="201">
        <v>0.62428430503619881</v>
      </c>
      <c r="AI48" s="201">
        <v>0.72284792039842194</v>
      </c>
      <c r="AJ48" s="201">
        <v>0.60989314106734427</v>
      </c>
      <c r="AK48" s="201">
        <v>0.63733271306405059</v>
      </c>
      <c r="AL48" s="201">
        <v>0</v>
      </c>
      <c r="AM48" s="201">
        <v>0.54681433909201849</v>
      </c>
      <c r="AN48" s="205">
        <v>0.49976903490995861</v>
      </c>
    </row>
    <row r="49" spans="1:40">
      <c r="A49" s="137" t="s">
        <v>264</v>
      </c>
      <c r="B49" s="126" t="s">
        <v>440</v>
      </c>
      <c r="C49" s="202">
        <v>1</v>
      </c>
      <c r="D49" s="203">
        <v>1</v>
      </c>
      <c r="E49" s="203">
        <v>1</v>
      </c>
      <c r="F49" s="203">
        <v>1</v>
      </c>
      <c r="G49" s="203">
        <v>1</v>
      </c>
      <c r="H49" s="203">
        <v>1</v>
      </c>
      <c r="I49" s="203">
        <v>1</v>
      </c>
      <c r="J49" s="203">
        <v>1</v>
      </c>
      <c r="K49" s="203">
        <v>1</v>
      </c>
      <c r="L49" s="203">
        <v>1</v>
      </c>
      <c r="M49" s="203">
        <v>1</v>
      </c>
      <c r="N49" s="203">
        <v>1</v>
      </c>
      <c r="O49" s="203">
        <v>1</v>
      </c>
      <c r="P49" s="203">
        <v>1</v>
      </c>
      <c r="Q49" s="203">
        <v>1</v>
      </c>
      <c r="R49" s="203">
        <v>1</v>
      </c>
      <c r="S49" s="203">
        <v>1</v>
      </c>
      <c r="T49" s="203">
        <v>1</v>
      </c>
      <c r="U49" s="203">
        <v>1</v>
      </c>
      <c r="V49" s="203">
        <v>1</v>
      </c>
      <c r="W49" s="203">
        <v>1</v>
      </c>
      <c r="X49" s="203">
        <v>1</v>
      </c>
      <c r="Y49" s="203">
        <v>1</v>
      </c>
      <c r="Z49" s="203">
        <v>1</v>
      </c>
      <c r="AA49" s="203">
        <v>1</v>
      </c>
      <c r="AB49" s="203">
        <v>1</v>
      </c>
      <c r="AC49" s="203">
        <v>1</v>
      </c>
      <c r="AD49" s="203">
        <v>1</v>
      </c>
      <c r="AE49" s="203">
        <v>1</v>
      </c>
      <c r="AF49" s="203">
        <v>1</v>
      </c>
      <c r="AG49" s="203">
        <v>1</v>
      </c>
      <c r="AH49" s="203">
        <v>1</v>
      </c>
      <c r="AI49" s="203">
        <v>1</v>
      </c>
      <c r="AJ49" s="203">
        <v>1</v>
      </c>
      <c r="AK49" s="203">
        <v>1</v>
      </c>
      <c r="AL49" s="203">
        <v>1</v>
      </c>
      <c r="AM49" s="203">
        <v>1</v>
      </c>
      <c r="AN49" s="206">
        <v>1</v>
      </c>
    </row>
  </sheetData>
  <phoneticPr fontId="2"/>
  <pageMargins left="0.78740157480314965" right="0.78740157480314965" top="0.78740157480314965" bottom="0.78740157480314965" header="0.51181102362204722" footer="0.51181102362204722"/>
  <pageSetup paperSize="9" scale="53" orientation="portrait" r:id="rId1"/>
  <headerFooter alignWithMargins="0"/>
  <colBreaks count="1" manualBreakCount="1">
    <brk id="1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139AF-C404-465A-9D55-5E0DBC245F78}">
  <sheetPr codeName="Sheet19"/>
  <dimension ref="A1:AO42"/>
  <sheetViews>
    <sheetView zoomScaleNormal="100" workbookViewId="0">
      <pane xSplit="3" ySplit="4" topLeftCell="D5" activePane="bottomRight" state="frozen"/>
      <selection activeCell="B1" sqref="B1:J1"/>
      <selection pane="topRight" activeCell="B1" sqref="B1:J1"/>
      <selection pane="bottomLeft" activeCell="B1" sqref="B1:J1"/>
      <selection pane="bottomRight"/>
    </sheetView>
  </sheetViews>
  <sheetFormatPr defaultRowHeight="13.5"/>
  <cols>
    <col min="1" max="1" width="6.5" style="53" customWidth="1"/>
    <col min="2" max="2" width="26.625" style="54" bestFit="1" customWidth="1"/>
    <col min="3" max="41" width="13.125" style="54" customWidth="1"/>
    <col min="42" max="16384" width="9" style="54"/>
  </cols>
  <sheetData>
    <row r="1" spans="1:41" ht="28.5" customHeight="1">
      <c r="A1" s="94" t="s">
        <v>405</v>
      </c>
      <c r="C1" s="81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41">
      <c r="A2" s="96"/>
      <c r="B2" s="97"/>
      <c r="C2" s="98" t="s">
        <v>5</v>
      </c>
      <c r="D2" s="98" t="s">
        <v>6</v>
      </c>
      <c r="E2" s="98" t="s">
        <v>7</v>
      </c>
      <c r="F2" s="98" t="s">
        <v>8</v>
      </c>
      <c r="G2" s="98" t="s">
        <v>9</v>
      </c>
      <c r="H2" s="98" t="s">
        <v>10</v>
      </c>
      <c r="I2" s="98" t="s">
        <v>11</v>
      </c>
      <c r="J2" s="98" t="s">
        <v>12</v>
      </c>
      <c r="K2" s="98" t="s">
        <v>13</v>
      </c>
      <c r="L2" s="98" t="s">
        <v>14</v>
      </c>
      <c r="M2" s="98" t="s">
        <v>15</v>
      </c>
      <c r="N2" s="98" t="s">
        <v>16</v>
      </c>
      <c r="O2" s="98" t="s">
        <v>17</v>
      </c>
      <c r="P2" s="98" t="s">
        <v>18</v>
      </c>
      <c r="Q2" s="98" t="s">
        <v>19</v>
      </c>
      <c r="R2" s="98" t="s">
        <v>20</v>
      </c>
      <c r="S2" s="98" t="s">
        <v>21</v>
      </c>
      <c r="T2" s="98" t="s">
        <v>57</v>
      </c>
      <c r="U2" s="98" t="s">
        <v>22</v>
      </c>
      <c r="V2" s="98" t="s">
        <v>71</v>
      </c>
      <c r="W2" s="98" t="s">
        <v>74</v>
      </c>
      <c r="X2" s="98" t="s">
        <v>242</v>
      </c>
      <c r="Y2" s="98" t="s">
        <v>243</v>
      </c>
      <c r="Z2" s="98" t="s">
        <v>244</v>
      </c>
      <c r="AA2" s="98" t="s">
        <v>245</v>
      </c>
      <c r="AB2" s="98" t="s">
        <v>246</v>
      </c>
      <c r="AC2" s="98" t="s">
        <v>247</v>
      </c>
      <c r="AD2" s="98" t="s">
        <v>77</v>
      </c>
      <c r="AE2" s="98" t="s">
        <v>248</v>
      </c>
      <c r="AF2" s="98" t="s">
        <v>249</v>
      </c>
      <c r="AG2" s="98" t="s">
        <v>250</v>
      </c>
      <c r="AH2" s="98" t="s">
        <v>251</v>
      </c>
      <c r="AI2" s="98" t="s">
        <v>252</v>
      </c>
      <c r="AJ2" s="98" t="s">
        <v>253</v>
      </c>
      <c r="AK2" s="98" t="s">
        <v>254</v>
      </c>
      <c r="AL2" s="98" t="s">
        <v>255</v>
      </c>
      <c r="AM2" s="98" t="s">
        <v>256</v>
      </c>
      <c r="AN2" s="98"/>
      <c r="AO2" s="98"/>
    </row>
    <row r="3" spans="1:41" ht="31.5" customHeight="1">
      <c r="A3" s="101"/>
      <c r="B3" s="102"/>
      <c r="C3" s="103" t="s">
        <v>280</v>
      </c>
      <c r="D3" s="103" t="s">
        <v>31</v>
      </c>
      <c r="E3" s="103" t="s">
        <v>52</v>
      </c>
      <c r="F3" s="103" t="s">
        <v>32</v>
      </c>
      <c r="G3" s="103" t="s">
        <v>23</v>
      </c>
      <c r="H3" s="103" t="s">
        <v>33</v>
      </c>
      <c r="I3" s="103" t="s">
        <v>34</v>
      </c>
      <c r="J3" s="103" t="s">
        <v>281</v>
      </c>
      <c r="K3" s="103" t="s">
        <v>35</v>
      </c>
      <c r="L3" s="103" t="s">
        <v>36</v>
      </c>
      <c r="M3" s="103" t="s">
        <v>37</v>
      </c>
      <c r="N3" s="103" t="s">
        <v>38</v>
      </c>
      <c r="O3" s="103" t="s">
        <v>265</v>
      </c>
      <c r="P3" s="103" t="s">
        <v>266</v>
      </c>
      <c r="Q3" s="103" t="s">
        <v>267</v>
      </c>
      <c r="R3" s="103" t="s">
        <v>53</v>
      </c>
      <c r="S3" s="103" t="s">
        <v>29</v>
      </c>
      <c r="T3" s="103" t="s">
        <v>282</v>
      </c>
      <c r="U3" s="103" t="s">
        <v>39</v>
      </c>
      <c r="V3" s="103" t="s">
        <v>27</v>
      </c>
      <c r="W3" s="103" t="s">
        <v>30</v>
      </c>
      <c r="X3" s="103" t="s">
        <v>388</v>
      </c>
      <c r="Y3" s="103" t="s">
        <v>268</v>
      </c>
      <c r="Z3" s="103" t="s">
        <v>269</v>
      </c>
      <c r="AA3" s="103" t="s">
        <v>41</v>
      </c>
      <c r="AB3" s="103" t="s">
        <v>42</v>
      </c>
      <c r="AC3" s="103" t="s">
        <v>43</v>
      </c>
      <c r="AD3" s="103" t="s">
        <v>270</v>
      </c>
      <c r="AE3" s="103" t="s">
        <v>54</v>
      </c>
      <c r="AF3" s="103" t="s">
        <v>44</v>
      </c>
      <c r="AG3" s="103" t="s">
        <v>45</v>
      </c>
      <c r="AH3" s="103" t="s">
        <v>271</v>
      </c>
      <c r="AI3" s="103" t="s">
        <v>283</v>
      </c>
      <c r="AJ3" s="103" t="s">
        <v>24</v>
      </c>
      <c r="AK3" s="103" t="s">
        <v>25</v>
      </c>
      <c r="AL3" s="103" t="s">
        <v>46</v>
      </c>
      <c r="AM3" s="103" t="s">
        <v>47</v>
      </c>
      <c r="AN3" s="103" t="s">
        <v>436</v>
      </c>
      <c r="AO3" s="103" t="s">
        <v>437</v>
      </c>
    </row>
    <row r="4" spans="1:41">
      <c r="A4" s="107" t="s">
        <v>5</v>
      </c>
      <c r="B4" s="108" t="s">
        <v>280</v>
      </c>
      <c r="C4" s="192">
        <v>1.0510623139073374</v>
      </c>
      <c r="D4" s="193">
        <v>6.1019036000569685E-5</v>
      </c>
      <c r="E4" s="193">
        <v>7.5578351973095328E-2</v>
      </c>
      <c r="F4" s="193">
        <v>1.3768341569302034E-3</v>
      </c>
      <c r="G4" s="193">
        <v>1.8548526358586812E-2</v>
      </c>
      <c r="H4" s="193">
        <v>4.6088890938865158E-4</v>
      </c>
      <c r="I4" s="193">
        <v>1.1864360722204016E-5</v>
      </c>
      <c r="J4" s="193">
        <v>1.3192040374893764E-3</v>
      </c>
      <c r="K4" s="193">
        <v>1.2158311656342585E-4</v>
      </c>
      <c r="L4" s="193">
        <v>6.9802392560755461E-5</v>
      </c>
      <c r="M4" s="193">
        <v>2.6982221544443723E-5</v>
      </c>
      <c r="N4" s="193">
        <v>5.1807170846130592E-5</v>
      </c>
      <c r="O4" s="193">
        <v>5.3698254119037695E-5</v>
      </c>
      <c r="P4" s="193">
        <v>4.5032826564111988E-5</v>
      </c>
      <c r="Q4" s="193">
        <v>6.8916611835330571E-5</v>
      </c>
      <c r="R4" s="193">
        <v>5.728658050488792E-5</v>
      </c>
      <c r="S4" s="193">
        <v>6.0981106264642482E-5</v>
      </c>
      <c r="T4" s="193">
        <v>5.7504134319787244E-5</v>
      </c>
      <c r="U4" s="193">
        <v>5.4784382368903056E-5</v>
      </c>
      <c r="V4" s="193">
        <v>4.9895493336252154E-3</v>
      </c>
      <c r="W4" s="193">
        <v>6.434660019190504E-4</v>
      </c>
      <c r="X4" s="193">
        <v>6.6761155367015294E-5</v>
      </c>
      <c r="Y4" s="193">
        <v>9.4773243800438939E-5</v>
      </c>
      <c r="Z4" s="193">
        <v>6.8839104191148394E-5</v>
      </c>
      <c r="AA4" s="193">
        <v>1.4453030236084285E-4</v>
      </c>
      <c r="AB4" s="193">
        <v>8.1906871383511962E-5</v>
      </c>
      <c r="AC4" s="193">
        <v>2.455286276490185E-5</v>
      </c>
      <c r="AD4" s="193">
        <v>7.4572714463104026E-5</v>
      </c>
      <c r="AE4" s="193">
        <v>1.3144607619430091E-4</v>
      </c>
      <c r="AF4" s="193">
        <v>7.4282720030063518E-5</v>
      </c>
      <c r="AG4" s="193">
        <v>7.6842480091409869E-4</v>
      </c>
      <c r="AH4" s="193">
        <v>1.0735781779260699E-3</v>
      </c>
      <c r="AI4" s="193">
        <v>6.9277986652300507E-4</v>
      </c>
      <c r="AJ4" s="193">
        <v>7.9635285267015406E-5</v>
      </c>
      <c r="AK4" s="193">
        <v>6.5524635524566504E-3</v>
      </c>
      <c r="AL4" s="193">
        <v>2.5403051531677321E-3</v>
      </c>
      <c r="AM4" s="193">
        <v>1.6251015245073006E-4</v>
      </c>
      <c r="AN4" s="194">
        <v>1.1673517589118472</v>
      </c>
      <c r="AO4" s="194">
        <v>0.8361844428498626</v>
      </c>
    </row>
    <row r="5" spans="1:41">
      <c r="A5" s="115" t="s">
        <v>6</v>
      </c>
      <c r="B5" s="116" t="s">
        <v>31</v>
      </c>
      <c r="C5" s="195">
        <v>3.2497619016874933E-5</v>
      </c>
      <c r="D5" s="196">
        <v>1.0000878062373324</v>
      </c>
      <c r="E5" s="196">
        <v>2.6582461301112249E-5</v>
      </c>
      <c r="F5" s="196">
        <v>3.5766462082216677E-5</v>
      </c>
      <c r="G5" s="196">
        <v>5.2766079933022518E-5</v>
      </c>
      <c r="H5" s="196">
        <v>3.4518691922647427E-4</v>
      </c>
      <c r="I5" s="196">
        <v>2.4843850298492355E-3</v>
      </c>
      <c r="J5" s="196">
        <v>5.3661311387667929E-5</v>
      </c>
      <c r="K5" s="196">
        <v>3.4519341533069929E-4</v>
      </c>
      <c r="L5" s="196">
        <v>1.243563329718745E-3</v>
      </c>
      <c r="M5" s="196">
        <v>2.9894060992770861E-3</v>
      </c>
      <c r="N5" s="196">
        <v>2.4359908135062217E-4</v>
      </c>
      <c r="O5" s="196">
        <v>1.5880060429605312E-4</v>
      </c>
      <c r="P5" s="196">
        <v>1.1873045005342053E-4</v>
      </c>
      <c r="Q5" s="196">
        <v>5.4945789056323274E-5</v>
      </c>
      <c r="R5" s="196">
        <v>6.3432778873238758E-5</v>
      </c>
      <c r="S5" s="196">
        <v>8.0913274997128194E-5</v>
      </c>
      <c r="T5" s="196">
        <v>3.5805586785755673E-5</v>
      </c>
      <c r="U5" s="196">
        <v>1.0672018625168094E-4</v>
      </c>
      <c r="V5" s="196">
        <v>4.6907225010702125E-5</v>
      </c>
      <c r="W5" s="196">
        <v>7.1866058076819252E-5</v>
      </c>
      <c r="X5" s="196">
        <v>1.0644220275092459E-3</v>
      </c>
      <c r="Y5" s="196">
        <v>5.9101297380088648E-5</v>
      </c>
      <c r="Z5" s="196">
        <v>6.7365490085494095E-5</v>
      </c>
      <c r="AA5" s="196">
        <v>2.7247851779797044E-5</v>
      </c>
      <c r="AB5" s="196">
        <v>1.0600888109369268E-5</v>
      </c>
      <c r="AC5" s="196">
        <v>3.9916649824922994E-6</v>
      </c>
      <c r="AD5" s="196">
        <v>1.2918446560297378E-4</v>
      </c>
      <c r="AE5" s="196">
        <v>1.1714578609691462E-5</v>
      </c>
      <c r="AF5" s="196">
        <v>2.729748000228607E-5</v>
      </c>
      <c r="AG5" s="196">
        <v>2.2948719406480399E-5</v>
      </c>
      <c r="AH5" s="196">
        <v>3.7346168268594518E-5</v>
      </c>
      <c r="AI5" s="196">
        <v>1.225889428441319E-5</v>
      </c>
      <c r="AJ5" s="196">
        <v>1.4598059620474073E-5</v>
      </c>
      <c r="AK5" s="196">
        <v>2.9556502577233641E-5</v>
      </c>
      <c r="AL5" s="196">
        <v>2.5468814184311473E-5</v>
      </c>
      <c r="AM5" s="196">
        <v>4.0842708874717023E-5</v>
      </c>
      <c r="AN5" s="194">
        <v>1.0102624816104848</v>
      </c>
      <c r="AO5" s="194">
        <v>0.72365999697043804</v>
      </c>
    </row>
    <row r="6" spans="1:41">
      <c r="A6" s="115" t="s">
        <v>7</v>
      </c>
      <c r="B6" s="116" t="s">
        <v>52</v>
      </c>
      <c r="C6" s="195">
        <v>3.7154367326086471E-2</v>
      </c>
      <c r="D6" s="196">
        <v>3.0885354238046563E-5</v>
      </c>
      <c r="E6" s="196">
        <v>1.0556242372391254</v>
      </c>
      <c r="F6" s="196">
        <v>4.1905590468602053E-4</v>
      </c>
      <c r="G6" s="196">
        <v>1.1162530281014532E-3</v>
      </c>
      <c r="H6" s="196">
        <v>1.0771335620353504E-3</v>
      </c>
      <c r="I6" s="196">
        <v>5.9997924292386643E-6</v>
      </c>
      <c r="J6" s="196">
        <v>1.3893174729385884E-4</v>
      </c>
      <c r="K6" s="196">
        <v>2.8349242570568841E-4</v>
      </c>
      <c r="L6" s="196">
        <v>2.9645131241302902E-5</v>
      </c>
      <c r="M6" s="196">
        <v>1.0992443322267929E-5</v>
      </c>
      <c r="N6" s="196">
        <v>2.551134468107525E-5</v>
      </c>
      <c r="O6" s="196">
        <v>2.9349231948519849E-5</v>
      </c>
      <c r="P6" s="196">
        <v>2.4506692121197318E-5</v>
      </c>
      <c r="Q6" s="196">
        <v>2.2406984695783245E-5</v>
      </c>
      <c r="R6" s="196">
        <v>2.8100872823617505E-5</v>
      </c>
      <c r="S6" s="196">
        <v>2.5272327476954118E-5</v>
      </c>
      <c r="T6" s="196">
        <v>2.0640813636572954E-5</v>
      </c>
      <c r="U6" s="196">
        <v>2.3168974137826884E-5</v>
      </c>
      <c r="V6" s="196">
        <v>5.9076992980352616E-4</v>
      </c>
      <c r="W6" s="196">
        <v>7.4964999907392504E-5</v>
      </c>
      <c r="X6" s="196">
        <v>2.0985517770007177E-5</v>
      </c>
      <c r="Y6" s="196">
        <v>3.9935233585794881E-5</v>
      </c>
      <c r="Z6" s="196">
        <v>2.9434239811055128E-5</v>
      </c>
      <c r="AA6" s="196">
        <v>6.6470096912691894E-5</v>
      </c>
      <c r="AB6" s="196">
        <v>3.4021474184138696E-5</v>
      </c>
      <c r="AC6" s="196">
        <v>1.7717587383299253E-5</v>
      </c>
      <c r="AD6" s="196">
        <v>3.14625088011681E-5</v>
      </c>
      <c r="AE6" s="196">
        <v>1.2820174025218007E-4</v>
      </c>
      <c r="AF6" s="196">
        <v>1.9633499605273272E-4</v>
      </c>
      <c r="AG6" s="196">
        <v>1.4750529227927445E-3</v>
      </c>
      <c r="AH6" s="196">
        <v>2.1678279631369276E-3</v>
      </c>
      <c r="AI6" s="196">
        <v>3.2158515652974337E-4</v>
      </c>
      <c r="AJ6" s="196">
        <v>5.7718268919734143E-5</v>
      </c>
      <c r="AK6" s="196">
        <v>2.0177053971370575E-2</v>
      </c>
      <c r="AL6" s="196">
        <v>1.9067567537229372E-4</v>
      </c>
      <c r="AM6" s="196">
        <v>1.3556041032646976E-3</v>
      </c>
      <c r="AN6" s="194">
        <v>1.1230657675816369</v>
      </c>
      <c r="AO6" s="194">
        <v>0.80446199355058323</v>
      </c>
    </row>
    <row r="7" spans="1:41">
      <c r="A7" s="115" t="s">
        <v>8</v>
      </c>
      <c r="B7" s="116" t="s">
        <v>32</v>
      </c>
      <c r="C7" s="195">
        <v>6.6198131190667807E-4</v>
      </c>
      <c r="D7" s="196">
        <v>6.6620530057459268E-4</v>
      </c>
      <c r="E7" s="196">
        <v>4.0291322642677639E-4</v>
      </c>
      <c r="F7" s="196">
        <v>1.0621927243640252</v>
      </c>
      <c r="G7" s="196">
        <v>1.0515537165128525E-3</v>
      </c>
      <c r="H7" s="196">
        <v>3.2460485075999163E-4</v>
      </c>
      <c r="I7" s="196">
        <v>4.2737633833082747E-5</v>
      </c>
      <c r="J7" s="196">
        <v>8.2886856608133412E-4</v>
      </c>
      <c r="K7" s="196">
        <v>9.0444222561925699E-4</v>
      </c>
      <c r="L7" s="196">
        <v>2.2072051101177357E-4</v>
      </c>
      <c r="M7" s="196">
        <v>1.4495657557073559E-4</v>
      </c>
      <c r="N7" s="196">
        <v>3.7852801889311498E-4</v>
      </c>
      <c r="O7" s="196">
        <v>4.5817418928468113E-4</v>
      </c>
      <c r="P7" s="196">
        <v>3.7406422710796884E-4</v>
      </c>
      <c r="Q7" s="196">
        <v>4.3699280335052481E-4</v>
      </c>
      <c r="R7" s="196">
        <v>7.4837810905557128E-4</v>
      </c>
      <c r="S7" s="196">
        <v>4.2098396458470306E-4</v>
      </c>
      <c r="T7" s="196">
        <v>3.4838850876109541E-4</v>
      </c>
      <c r="U7" s="196">
        <v>6.7483962317162205E-4</v>
      </c>
      <c r="V7" s="196">
        <v>1.0900091834382449E-3</v>
      </c>
      <c r="W7" s="196">
        <v>9.5603319731414312E-4</v>
      </c>
      <c r="X7" s="196">
        <v>1.7185293998077703E-4</v>
      </c>
      <c r="Y7" s="196">
        <v>3.8410902654290242E-4</v>
      </c>
      <c r="Z7" s="196">
        <v>6.907008442582688E-4</v>
      </c>
      <c r="AA7" s="196">
        <v>1.069662395280894E-3</v>
      </c>
      <c r="AB7" s="196">
        <v>4.0293386503482352E-4</v>
      </c>
      <c r="AC7" s="196">
        <v>5.7871712257368511E-5</v>
      </c>
      <c r="AD7" s="196">
        <v>6.4548963004428309E-4</v>
      </c>
      <c r="AE7" s="196">
        <v>2.5260068483841841E-4</v>
      </c>
      <c r="AF7" s="196">
        <v>1.1295215214451185E-3</v>
      </c>
      <c r="AG7" s="196">
        <v>2.4935397708950301E-4</v>
      </c>
      <c r="AH7" s="196">
        <v>9.0730637314099844E-4</v>
      </c>
      <c r="AI7" s="196">
        <v>4.3361669861447611E-3</v>
      </c>
      <c r="AJ7" s="196">
        <v>6.3465727717278999E-4</v>
      </c>
      <c r="AK7" s="196">
        <v>9.4824485812009711E-4</v>
      </c>
      <c r="AL7" s="196">
        <v>5.0065564340707643E-3</v>
      </c>
      <c r="AM7" s="196">
        <v>3.3828900844093022E-4</v>
      </c>
      <c r="AN7" s="194">
        <v>1.0905534176411467</v>
      </c>
      <c r="AO7" s="194">
        <v>0.78117310824828967</v>
      </c>
    </row>
    <row r="8" spans="1:41">
      <c r="A8" s="119" t="s">
        <v>9</v>
      </c>
      <c r="B8" s="120" t="s">
        <v>23</v>
      </c>
      <c r="C8" s="197">
        <v>7.8957005907281073E-3</v>
      </c>
      <c r="D8" s="198">
        <v>1.1489865984784771E-3</v>
      </c>
      <c r="E8" s="198">
        <v>5.25230020495524E-3</v>
      </c>
      <c r="F8" s="198">
        <v>2.3297284428253216E-3</v>
      </c>
      <c r="G8" s="198">
        <v>1.0696680715003641</v>
      </c>
      <c r="H8" s="198">
        <v>2.7307661251602579E-3</v>
      </c>
      <c r="I8" s="198">
        <v>1.705076027452264E-4</v>
      </c>
      <c r="J8" s="198">
        <v>2.526373265073178E-3</v>
      </c>
      <c r="K8" s="198">
        <v>2.8982935637734842E-3</v>
      </c>
      <c r="L8" s="198">
        <v>9.2361936074151433E-4</v>
      </c>
      <c r="M8" s="198">
        <v>5.531284434218272E-4</v>
      </c>
      <c r="N8" s="198">
        <v>1.6685234706602771E-3</v>
      </c>
      <c r="O8" s="198">
        <v>1.5815171512714387E-3</v>
      </c>
      <c r="P8" s="198">
        <v>9.791734905581983E-4</v>
      </c>
      <c r="Q8" s="198">
        <v>2.0649998000565719E-3</v>
      </c>
      <c r="R8" s="198">
        <v>1.8537735674275953E-3</v>
      </c>
      <c r="S8" s="198">
        <v>1.764474306982606E-3</v>
      </c>
      <c r="T8" s="198">
        <v>1.4248395820933137E-3</v>
      </c>
      <c r="U8" s="198">
        <v>1.0419570767860118E-3</v>
      </c>
      <c r="V8" s="198">
        <v>2.4881388629769068E-2</v>
      </c>
      <c r="W8" s="198">
        <v>1.5342579890576252E-2</v>
      </c>
      <c r="X8" s="198">
        <v>1.9609559293360377E-3</v>
      </c>
      <c r="Y8" s="198">
        <v>2.3803143916494062E-3</v>
      </c>
      <c r="Z8" s="198">
        <v>2.1193540727029313E-3</v>
      </c>
      <c r="AA8" s="198">
        <v>2.8691706561866375E-3</v>
      </c>
      <c r="AB8" s="198">
        <v>2.2131253574137694E-3</v>
      </c>
      <c r="AC8" s="198">
        <v>5.5257396256715673E-4</v>
      </c>
      <c r="AD8" s="198">
        <v>2.8169905026637506E-3</v>
      </c>
      <c r="AE8" s="198">
        <v>3.3464734951828565E-3</v>
      </c>
      <c r="AF8" s="198">
        <v>1.3561971007373876E-3</v>
      </c>
      <c r="AG8" s="198">
        <v>3.574380348405477E-3</v>
      </c>
      <c r="AH8" s="198">
        <v>2.5614591307018195E-3</v>
      </c>
      <c r="AI8" s="198">
        <v>4.9374074887593086E-3</v>
      </c>
      <c r="AJ8" s="198">
        <v>2.0642329049253951E-3</v>
      </c>
      <c r="AK8" s="198">
        <v>2.1402976709262236E-3</v>
      </c>
      <c r="AL8" s="198">
        <v>0.12817600767997672</v>
      </c>
      <c r="AM8" s="198">
        <v>1.2453991283366108E-3</v>
      </c>
      <c r="AN8" s="199">
        <v>1.3130150424849198</v>
      </c>
      <c r="AO8" s="199">
        <v>0.94052434784282646</v>
      </c>
    </row>
    <row r="9" spans="1:41">
      <c r="A9" s="115" t="s">
        <v>10</v>
      </c>
      <c r="B9" s="116" t="s">
        <v>33</v>
      </c>
      <c r="C9" s="195">
        <v>2.0826641483812178E-2</v>
      </c>
      <c r="D9" s="196">
        <v>5.824448618785262E-3</v>
      </c>
      <c r="E9" s="196">
        <v>6.8587656225728771E-3</v>
      </c>
      <c r="F9" s="196">
        <v>3.2794345302968868E-2</v>
      </c>
      <c r="G9" s="196">
        <v>2.6663598881752258E-2</v>
      </c>
      <c r="H9" s="196">
        <v>1.1944009898439034</v>
      </c>
      <c r="I9" s="196">
        <v>7.9054378117271082E-4</v>
      </c>
      <c r="J9" s="196">
        <v>8.4000596276190762E-2</v>
      </c>
      <c r="K9" s="196">
        <v>1.8309199884800394E-2</v>
      </c>
      <c r="L9" s="196">
        <v>5.2576572245370771E-3</v>
      </c>
      <c r="M9" s="196">
        <v>1.022409568103617E-3</v>
      </c>
      <c r="N9" s="196">
        <v>6.100776821194461E-3</v>
      </c>
      <c r="O9" s="196">
        <v>4.539550483393137E-3</v>
      </c>
      <c r="P9" s="196">
        <v>3.4364149765371151E-3</v>
      </c>
      <c r="Q9" s="196">
        <v>7.2526267564824122E-3</v>
      </c>
      <c r="R9" s="196">
        <v>7.2798562324249668E-3</v>
      </c>
      <c r="S9" s="196">
        <v>6.3890529814524385E-3</v>
      </c>
      <c r="T9" s="196">
        <v>5.5312418923031325E-3</v>
      </c>
      <c r="U9" s="196">
        <v>9.4670880869856863E-3</v>
      </c>
      <c r="V9" s="196">
        <v>2.1181864827826531E-2</v>
      </c>
      <c r="W9" s="196">
        <v>4.3719850907143788E-3</v>
      </c>
      <c r="X9" s="196">
        <v>1.1085520866663877E-3</v>
      </c>
      <c r="Y9" s="196">
        <v>5.8812486802879817E-3</v>
      </c>
      <c r="Z9" s="196">
        <v>8.2767245540708682E-3</v>
      </c>
      <c r="AA9" s="196">
        <v>6.8349252534122642E-4</v>
      </c>
      <c r="AB9" s="196">
        <v>7.0869492844426142E-4</v>
      </c>
      <c r="AC9" s="196">
        <v>2.0173811964919355E-4</v>
      </c>
      <c r="AD9" s="196">
        <v>1.1929835045005309E-3</v>
      </c>
      <c r="AE9" s="196">
        <v>1.1035833842275894E-3</v>
      </c>
      <c r="AF9" s="196">
        <v>1.3265430845850858E-3</v>
      </c>
      <c r="AG9" s="196">
        <v>4.7891385692005548E-3</v>
      </c>
      <c r="AH9" s="196">
        <v>7.5268179536956081E-2</v>
      </c>
      <c r="AI9" s="196">
        <v>1.8612533926852545E-3</v>
      </c>
      <c r="AJ9" s="196">
        <v>3.0820244034790974E-3</v>
      </c>
      <c r="AK9" s="196">
        <v>4.6207716400793949E-3</v>
      </c>
      <c r="AL9" s="196">
        <v>1.0981340694140739E-2</v>
      </c>
      <c r="AM9" s="196">
        <v>3.3584278211037399E-3</v>
      </c>
      <c r="AN9" s="194">
        <v>1.5967443515633317</v>
      </c>
      <c r="AO9" s="194">
        <v>1.1437621743340138</v>
      </c>
    </row>
    <row r="10" spans="1:41">
      <c r="A10" s="115" t="s">
        <v>11</v>
      </c>
      <c r="B10" s="116" t="s">
        <v>34</v>
      </c>
      <c r="C10" s="195">
        <v>9.6154476185660188E-3</v>
      </c>
      <c r="D10" s="196">
        <v>1.9676701676521063E-2</v>
      </c>
      <c r="E10" s="196">
        <v>5.563356782164324E-3</v>
      </c>
      <c r="F10" s="196">
        <v>7.0021017552470274E-3</v>
      </c>
      <c r="G10" s="196">
        <v>7.2314892974492187E-3</v>
      </c>
      <c r="H10" s="196">
        <v>0.11791444798159506</v>
      </c>
      <c r="I10" s="196">
        <v>1.0383691095547372</v>
      </c>
      <c r="J10" s="196">
        <v>1.0890865181811616E-2</v>
      </c>
      <c r="K10" s="196">
        <v>1.7144522600690739E-2</v>
      </c>
      <c r="L10" s="196">
        <v>5.2767573166583336E-2</v>
      </c>
      <c r="M10" s="196">
        <v>5.9898324807158582E-3</v>
      </c>
      <c r="N10" s="196">
        <v>1.2898769199429708E-2</v>
      </c>
      <c r="O10" s="196">
        <v>8.3049594265011129E-3</v>
      </c>
      <c r="P10" s="196">
        <v>6.4519988523041678E-3</v>
      </c>
      <c r="Q10" s="196">
        <v>3.8516838966172712E-3</v>
      </c>
      <c r="R10" s="196">
        <v>3.1556438755639578E-3</v>
      </c>
      <c r="S10" s="196">
        <v>4.7160822066992601E-3</v>
      </c>
      <c r="T10" s="196">
        <v>2.5695325670834937E-3</v>
      </c>
      <c r="U10" s="196">
        <v>6.7327209016519148E-3</v>
      </c>
      <c r="V10" s="196">
        <v>9.0044303943908593E-3</v>
      </c>
      <c r="W10" s="196">
        <v>1.0464744677734361E-2</v>
      </c>
      <c r="X10" s="196">
        <v>2.005264301675274E-2</v>
      </c>
      <c r="Y10" s="196">
        <v>1.0180326902293358E-2</v>
      </c>
      <c r="Z10" s="196">
        <v>1.1535494178793203E-2</v>
      </c>
      <c r="AA10" s="196">
        <v>3.7424946333811239E-3</v>
      </c>
      <c r="AB10" s="196">
        <v>2.361974020824483E-3</v>
      </c>
      <c r="AC10" s="196">
        <v>6.045090577704304E-4</v>
      </c>
      <c r="AD10" s="196">
        <v>5.0169169780475038E-2</v>
      </c>
      <c r="AE10" s="196">
        <v>2.096312790696493E-3</v>
      </c>
      <c r="AF10" s="196">
        <v>7.1298661246660469E-3</v>
      </c>
      <c r="AG10" s="196">
        <v>4.3016225346222021E-3</v>
      </c>
      <c r="AH10" s="196">
        <v>9.9306029494783815E-3</v>
      </c>
      <c r="AI10" s="196">
        <v>3.3937382905605868E-3</v>
      </c>
      <c r="AJ10" s="196">
        <v>3.0163981113120845E-3</v>
      </c>
      <c r="AK10" s="196">
        <v>4.7965874338420558E-3</v>
      </c>
      <c r="AL10" s="196">
        <v>5.6571026921268574E-3</v>
      </c>
      <c r="AM10" s="196">
        <v>1.1917188627884186E-2</v>
      </c>
      <c r="AN10" s="194">
        <v>1.5112020452395369</v>
      </c>
      <c r="AO10" s="194">
        <v>1.0824874598296805</v>
      </c>
    </row>
    <row r="11" spans="1:41">
      <c r="A11" s="115" t="s">
        <v>12</v>
      </c>
      <c r="B11" s="116" t="s">
        <v>281</v>
      </c>
      <c r="C11" s="195">
        <v>2.6887018878629472E-3</v>
      </c>
      <c r="D11" s="196">
        <v>1.6882234634465858E-3</v>
      </c>
      <c r="E11" s="196">
        <v>5.1939422531457067E-3</v>
      </c>
      <c r="F11" s="196">
        <v>2.3309013056598666E-3</v>
      </c>
      <c r="G11" s="196">
        <v>8.2868403518744829E-3</v>
      </c>
      <c r="H11" s="196">
        <v>3.8558786656801899E-3</v>
      </c>
      <c r="I11" s="196">
        <v>1.4536858145677874E-4</v>
      </c>
      <c r="J11" s="196">
        <v>1.0597959769432608</v>
      </c>
      <c r="K11" s="196">
        <v>2.3837631805697429E-3</v>
      </c>
      <c r="L11" s="196">
        <v>8.5650977732487784E-4</v>
      </c>
      <c r="M11" s="196">
        <v>4.1479379396578168E-4</v>
      </c>
      <c r="N11" s="196">
        <v>1.557496333219008E-3</v>
      </c>
      <c r="O11" s="196">
        <v>4.574143221890775E-3</v>
      </c>
      <c r="P11" s="196">
        <v>8.7838636688721081E-3</v>
      </c>
      <c r="Q11" s="196">
        <v>1.2367846120257209E-2</v>
      </c>
      <c r="R11" s="196">
        <v>4.656240873141467E-3</v>
      </c>
      <c r="S11" s="196">
        <v>9.6744084099591489E-3</v>
      </c>
      <c r="T11" s="196">
        <v>1.0799526449288263E-2</v>
      </c>
      <c r="U11" s="196">
        <v>1.598929130825685E-2</v>
      </c>
      <c r="V11" s="196">
        <v>1.5803942254055452E-2</v>
      </c>
      <c r="W11" s="196">
        <v>4.8326207514360099E-3</v>
      </c>
      <c r="X11" s="196">
        <v>6.1898785019189539E-4</v>
      </c>
      <c r="Y11" s="196">
        <v>1.1727991086508311E-2</v>
      </c>
      <c r="Z11" s="196">
        <v>6.1731630596857682E-3</v>
      </c>
      <c r="AA11" s="196">
        <v>2.3663592439767912E-3</v>
      </c>
      <c r="AB11" s="196">
        <v>1.3021219209376257E-3</v>
      </c>
      <c r="AC11" s="196">
        <v>3.8766497329687541E-4</v>
      </c>
      <c r="AD11" s="196">
        <v>1.9249466750913863E-3</v>
      </c>
      <c r="AE11" s="196">
        <v>1.203483789229775E-3</v>
      </c>
      <c r="AF11" s="196">
        <v>1.2787019155032116E-3</v>
      </c>
      <c r="AG11" s="196">
        <v>1.713626586627425E-3</v>
      </c>
      <c r="AH11" s="196">
        <v>1.4029799214866833E-3</v>
      </c>
      <c r="AI11" s="196">
        <v>2.4634100081573963E-3</v>
      </c>
      <c r="AJ11" s="196">
        <v>2.9947136876490965E-3</v>
      </c>
      <c r="AK11" s="196">
        <v>1.4169571811370814E-3</v>
      </c>
      <c r="AL11" s="196">
        <v>1.6790722715577681E-2</v>
      </c>
      <c r="AM11" s="196">
        <v>1.5443288426164044E-3</v>
      </c>
      <c r="AN11" s="194">
        <v>1.2319904390522975</v>
      </c>
      <c r="AO11" s="194">
        <v>0.88248570408253157</v>
      </c>
    </row>
    <row r="12" spans="1:41">
      <c r="A12" s="115" t="s">
        <v>13</v>
      </c>
      <c r="B12" s="116" t="s">
        <v>35</v>
      </c>
      <c r="C12" s="195">
        <v>1.088147551945171E-3</v>
      </c>
      <c r="D12" s="196">
        <v>2.4758799550235325E-4</v>
      </c>
      <c r="E12" s="196">
        <v>1.0840419627660802E-3</v>
      </c>
      <c r="F12" s="196">
        <v>3.4120465149408211E-4</v>
      </c>
      <c r="G12" s="196">
        <v>1.0236434148838741E-3</v>
      </c>
      <c r="H12" s="196">
        <v>1.883278184982016E-3</v>
      </c>
      <c r="I12" s="196">
        <v>1.4737975671378685E-4</v>
      </c>
      <c r="J12" s="196">
        <v>1.5094217350030254E-3</v>
      </c>
      <c r="K12" s="196">
        <v>1.0392089025771414</v>
      </c>
      <c r="L12" s="196">
        <v>2.0339763199249223E-3</v>
      </c>
      <c r="M12" s="196">
        <v>5.6178550695461878E-4</v>
      </c>
      <c r="N12" s="196">
        <v>2.7945223753625984E-3</v>
      </c>
      <c r="O12" s="196">
        <v>4.3543084736602754E-3</v>
      </c>
      <c r="P12" s="196">
        <v>1.6064167119759494E-3</v>
      </c>
      <c r="Q12" s="196">
        <v>2.5847642905052217E-3</v>
      </c>
      <c r="R12" s="196">
        <v>1.6756476465017434E-2</v>
      </c>
      <c r="S12" s="196">
        <v>2.9985838859409174E-3</v>
      </c>
      <c r="T12" s="196">
        <v>2.0865452941687406E-3</v>
      </c>
      <c r="U12" s="196">
        <v>4.9253241486455056E-3</v>
      </c>
      <c r="V12" s="196">
        <v>1.7450268696171125E-3</v>
      </c>
      <c r="W12" s="196">
        <v>2.0775312787432804E-2</v>
      </c>
      <c r="X12" s="196">
        <v>5.5446038960426985E-4</v>
      </c>
      <c r="Y12" s="196">
        <v>3.0726347259874753E-3</v>
      </c>
      <c r="Z12" s="196">
        <v>3.8635712899488459E-4</v>
      </c>
      <c r="AA12" s="196">
        <v>2.7414057328348283E-4</v>
      </c>
      <c r="AB12" s="196">
        <v>1.8841143620829234E-4</v>
      </c>
      <c r="AC12" s="196">
        <v>3.4702662043924811E-4</v>
      </c>
      <c r="AD12" s="196">
        <v>3.6712949491324738E-4</v>
      </c>
      <c r="AE12" s="196">
        <v>2.2307454745991003E-4</v>
      </c>
      <c r="AF12" s="196">
        <v>3.9236182201402367E-4</v>
      </c>
      <c r="AG12" s="196">
        <v>1.2966025787977346E-3</v>
      </c>
      <c r="AH12" s="196">
        <v>5.4650494706008558E-4</v>
      </c>
      <c r="AI12" s="196">
        <v>3.0921154463107292E-4</v>
      </c>
      <c r="AJ12" s="196">
        <v>4.8916679410202695E-4</v>
      </c>
      <c r="AK12" s="196">
        <v>5.6006319632931182E-4</v>
      </c>
      <c r="AL12" s="196">
        <v>2.7614903439605633E-3</v>
      </c>
      <c r="AM12" s="196">
        <v>2.0608358183124378E-3</v>
      </c>
      <c r="AN12" s="194">
        <v>1.1235861229217363</v>
      </c>
      <c r="AO12" s="194">
        <v>0.80483472870673756</v>
      </c>
    </row>
    <row r="13" spans="1:41">
      <c r="A13" s="119" t="s">
        <v>14</v>
      </c>
      <c r="B13" s="120" t="s">
        <v>36</v>
      </c>
      <c r="C13" s="197">
        <v>1.0275072331899376E-3</v>
      </c>
      <c r="D13" s="198">
        <v>4.6549317894212464E-3</v>
      </c>
      <c r="E13" s="198">
        <v>2.2226375804650709E-3</v>
      </c>
      <c r="F13" s="198">
        <v>1.1399067534221901E-3</v>
      </c>
      <c r="G13" s="198">
        <v>1.7617629466523916E-2</v>
      </c>
      <c r="H13" s="198">
        <v>1.5836268541760037E-3</v>
      </c>
      <c r="I13" s="198">
        <v>2.0495757020717002E-4</v>
      </c>
      <c r="J13" s="198">
        <v>6.2782579988842884E-3</v>
      </c>
      <c r="K13" s="198">
        <v>1.146903396797555E-2</v>
      </c>
      <c r="L13" s="198">
        <v>2.0728354479580084</v>
      </c>
      <c r="M13" s="198">
        <v>9.8815679500978025E-4</v>
      </c>
      <c r="N13" s="198">
        <v>0.33408638937189666</v>
      </c>
      <c r="O13" s="198">
        <v>0.21340787569525815</v>
      </c>
      <c r="P13" s="198">
        <v>0.16635881957181767</v>
      </c>
      <c r="Q13" s="198">
        <v>5.0259653332423888E-2</v>
      </c>
      <c r="R13" s="198">
        <v>2.520255187139054E-2</v>
      </c>
      <c r="S13" s="198">
        <v>7.802580890438375E-2</v>
      </c>
      <c r="T13" s="198">
        <v>2.0230063318492145E-2</v>
      </c>
      <c r="U13" s="198">
        <v>0.13417157460418394</v>
      </c>
      <c r="V13" s="198">
        <v>6.5449580330635077E-3</v>
      </c>
      <c r="W13" s="198">
        <v>4.3418738664479754E-2</v>
      </c>
      <c r="X13" s="198">
        <v>1.3875888929140356E-3</v>
      </c>
      <c r="Y13" s="198">
        <v>2.8703785211470312E-3</v>
      </c>
      <c r="Z13" s="198">
        <v>6.3183014432781251E-4</v>
      </c>
      <c r="AA13" s="198">
        <v>9.2100643496312198E-4</v>
      </c>
      <c r="AB13" s="198">
        <v>6.504056975765143E-4</v>
      </c>
      <c r="AC13" s="198">
        <v>7.464774315946185E-4</v>
      </c>
      <c r="AD13" s="198">
        <v>2.152652732436647E-3</v>
      </c>
      <c r="AE13" s="198">
        <v>7.7845348646082954E-4</v>
      </c>
      <c r="AF13" s="198">
        <v>1.527281173986981E-3</v>
      </c>
      <c r="AG13" s="198">
        <v>9.5088181519578326E-4</v>
      </c>
      <c r="AH13" s="198">
        <v>6.6418398964012164E-4</v>
      </c>
      <c r="AI13" s="198">
        <v>7.6571421204104794E-4</v>
      </c>
      <c r="AJ13" s="198">
        <v>2.6995518009115898E-3</v>
      </c>
      <c r="AK13" s="198">
        <v>8.3838390139536379E-4</v>
      </c>
      <c r="AL13" s="198">
        <v>3.3651517824338849E-3</v>
      </c>
      <c r="AM13" s="198">
        <v>7.7156292552053212E-3</v>
      </c>
      <c r="AN13" s="199">
        <v>3.2203940986069046</v>
      </c>
      <c r="AO13" s="199">
        <v>2.306796922643735</v>
      </c>
    </row>
    <row r="14" spans="1:41">
      <c r="A14" s="115" t="s">
        <v>15</v>
      </c>
      <c r="B14" s="116" t="s">
        <v>37</v>
      </c>
      <c r="C14" s="195">
        <v>3.8150216116876035E-5</v>
      </c>
      <c r="D14" s="196">
        <v>8.2326288403482341E-5</v>
      </c>
      <c r="E14" s="196">
        <v>1.6303462303185793E-4</v>
      </c>
      <c r="F14" s="196">
        <v>5.4111830959797591E-5</v>
      </c>
      <c r="G14" s="196">
        <v>3.194774671865764E-4</v>
      </c>
      <c r="H14" s="196">
        <v>5.8496402787549184E-4</v>
      </c>
      <c r="I14" s="196">
        <v>8.2970978903956172E-6</v>
      </c>
      <c r="J14" s="196">
        <v>3.193811781321884E-4</v>
      </c>
      <c r="K14" s="196">
        <v>2.0662037036186325E-3</v>
      </c>
      <c r="L14" s="196">
        <v>1.9198379404295541E-3</v>
      </c>
      <c r="M14" s="196">
        <v>1.0102080363012609</v>
      </c>
      <c r="N14" s="196">
        <v>6.0443597808369377E-3</v>
      </c>
      <c r="O14" s="196">
        <v>3.0778849517742015E-3</v>
      </c>
      <c r="P14" s="196">
        <v>1.7885424421018815E-3</v>
      </c>
      <c r="Q14" s="196">
        <v>3.9990936574479819E-3</v>
      </c>
      <c r="R14" s="196">
        <v>7.5082386022729611E-3</v>
      </c>
      <c r="S14" s="196">
        <v>7.0905040014887632E-3</v>
      </c>
      <c r="T14" s="196">
        <v>2.8724238562422922E-3</v>
      </c>
      <c r="U14" s="196">
        <v>2.221180315119147E-3</v>
      </c>
      <c r="V14" s="196">
        <v>1.0167441139941323E-3</v>
      </c>
      <c r="W14" s="196">
        <v>1.0802596983938944E-3</v>
      </c>
      <c r="X14" s="196">
        <v>1.0177198839608938E-4</v>
      </c>
      <c r="Y14" s="196">
        <v>9.7617132042821349E-5</v>
      </c>
      <c r="Z14" s="196">
        <v>2.8265664994914564E-5</v>
      </c>
      <c r="AA14" s="196">
        <v>3.0006527113172243E-5</v>
      </c>
      <c r="AB14" s="196">
        <v>2.7742196531693548E-5</v>
      </c>
      <c r="AC14" s="196">
        <v>2.0133569064435645E-5</v>
      </c>
      <c r="AD14" s="196">
        <v>4.5499754871123115E-5</v>
      </c>
      <c r="AE14" s="196">
        <v>3.8001571308903503E-5</v>
      </c>
      <c r="AF14" s="196">
        <v>6.0330694130061128E-5</v>
      </c>
      <c r="AG14" s="196">
        <v>4.7053236542128846E-5</v>
      </c>
      <c r="AH14" s="196">
        <v>2.2441245137657225E-4</v>
      </c>
      <c r="AI14" s="196">
        <v>4.9333252306792589E-5</v>
      </c>
      <c r="AJ14" s="196">
        <v>1.0873586930504567E-4</v>
      </c>
      <c r="AK14" s="196">
        <v>5.7170984072768487E-5</v>
      </c>
      <c r="AL14" s="196">
        <v>2.8774780592286553E-4</v>
      </c>
      <c r="AM14" s="196">
        <v>3.4649850486775995E-4</v>
      </c>
      <c r="AN14" s="194">
        <v>1.054033373297425</v>
      </c>
      <c r="AO14" s="194">
        <v>0.75501347581592604</v>
      </c>
    </row>
    <row r="15" spans="1:41">
      <c r="A15" s="115" t="s">
        <v>16</v>
      </c>
      <c r="B15" s="116" t="s">
        <v>38</v>
      </c>
      <c r="C15" s="195">
        <v>1.3844157449278175E-3</v>
      </c>
      <c r="D15" s="196">
        <v>2.5328774416716704E-3</v>
      </c>
      <c r="E15" s="196">
        <v>5.5881988558828012E-3</v>
      </c>
      <c r="F15" s="196">
        <v>1.5544860062135274E-3</v>
      </c>
      <c r="G15" s="196">
        <v>5.4162102696137162E-3</v>
      </c>
      <c r="H15" s="196">
        <v>3.1172610270479347E-3</v>
      </c>
      <c r="I15" s="196">
        <v>3.2882737744327359E-4</v>
      </c>
      <c r="J15" s="196">
        <v>4.1810600286805695E-3</v>
      </c>
      <c r="K15" s="196">
        <v>5.0927154490693514E-3</v>
      </c>
      <c r="L15" s="196">
        <v>9.9382856761823278E-4</v>
      </c>
      <c r="M15" s="196">
        <v>6.0747120483835E-4</v>
      </c>
      <c r="N15" s="196">
        <v>1.0244811487496297</v>
      </c>
      <c r="O15" s="196">
        <v>1.4991855867203146E-2</v>
      </c>
      <c r="P15" s="196">
        <v>1.1824733387403872E-2</v>
      </c>
      <c r="Q15" s="196">
        <v>1.9853010449612407E-2</v>
      </c>
      <c r="R15" s="196">
        <v>1.0341296675426636E-2</v>
      </c>
      <c r="S15" s="196">
        <v>1.4272737112433721E-2</v>
      </c>
      <c r="T15" s="196">
        <v>1.2141905891562665E-2</v>
      </c>
      <c r="U15" s="196">
        <v>6.8598663158811902E-3</v>
      </c>
      <c r="V15" s="196">
        <v>4.7175003166442025E-3</v>
      </c>
      <c r="W15" s="196">
        <v>3.2301745324630836E-2</v>
      </c>
      <c r="X15" s="196">
        <v>1.0748192519245416E-3</v>
      </c>
      <c r="Y15" s="196">
        <v>1.8280451677038568E-3</v>
      </c>
      <c r="Z15" s="196">
        <v>4.2425269078370619E-4</v>
      </c>
      <c r="AA15" s="196">
        <v>1.2984883776490672E-3</v>
      </c>
      <c r="AB15" s="196">
        <v>3.7011448675951659E-4</v>
      </c>
      <c r="AC15" s="196">
        <v>6.1931328879363237E-4</v>
      </c>
      <c r="AD15" s="196">
        <v>1.3046511237437503E-3</v>
      </c>
      <c r="AE15" s="196">
        <v>5.6681018818866881E-4</v>
      </c>
      <c r="AF15" s="196">
        <v>1.7529603081921246E-3</v>
      </c>
      <c r="AG15" s="196">
        <v>6.4781604778560117E-4</v>
      </c>
      <c r="AH15" s="196">
        <v>6.5466088403310122E-4</v>
      </c>
      <c r="AI15" s="196">
        <v>9.8730423898602828E-4</v>
      </c>
      <c r="AJ15" s="196">
        <v>8.7502477289436067E-4</v>
      </c>
      <c r="AK15" s="196">
        <v>1.3091909038709343E-3</v>
      </c>
      <c r="AL15" s="196">
        <v>1.631907671388072E-3</v>
      </c>
      <c r="AM15" s="196">
        <v>2.5866281956030729E-3</v>
      </c>
      <c r="AN15" s="194">
        <v>1.2005151396617357</v>
      </c>
      <c r="AO15" s="194">
        <v>0.85993966730869476</v>
      </c>
    </row>
    <row r="16" spans="1:41">
      <c r="A16" s="115" t="s">
        <v>17</v>
      </c>
      <c r="B16" s="116" t="s">
        <v>265</v>
      </c>
      <c r="C16" s="195">
        <v>5.9531439287380665E-5</v>
      </c>
      <c r="D16" s="196">
        <v>4.961167855721515E-4</v>
      </c>
      <c r="E16" s="196">
        <v>7.9100967595936342E-5</v>
      </c>
      <c r="F16" s="196">
        <v>1.0315444352002681E-4</v>
      </c>
      <c r="G16" s="196">
        <v>8.9557145922408891E-5</v>
      </c>
      <c r="H16" s="196">
        <v>7.6310288327017107E-5</v>
      </c>
      <c r="I16" s="196">
        <v>1.7537476879876437E-5</v>
      </c>
      <c r="J16" s="196">
        <v>1.501424378070799E-4</v>
      </c>
      <c r="K16" s="196">
        <v>3.4528852679903941E-4</v>
      </c>
      <c r="L16" s="196">
        <v>8.3707555992223497E-5</v>
      </c>
      <c r="M16" s="196">
        <v>3.8429582404334375E-5</v>
      </c>
      <c r="N16" s="196">
        <v>1.9503819294184677E-4</v>
      </c>
      <c r="O16" s="196">
        <v>1.0227823208696158</v>
      </c>
      <c r="P16" s="196">
        <v>8.5181307261622454E-3</v>
      </c>
      <c r="Q16" s="196">
        <v>3.9688493354395199E-3</v>
      </c>
      <c r="R16" s="196">
        <v>5.5119031557979213E-4</v>
      </c>
      <c r="S16" s="196">
        <v>3.1006019085150255E-3</v>
      </c>
      <c r="T16" s="196">
        <v>4.2102805362633628E-4</v>
      </c>
      <c r="U16" s="196">
        <v>2.2223255148850003E-3</v>
      </c>
      <c r="V16" s="196">
        <v>1.0808590410524512E-4</v>
      </c>
      <c r="W16" s="196">
        <v>1.1583241009239492E-3</v>
      </c>
      <c r="X16" s="196">
        <v>1.6592729536953215E-4</v>
      </c>
      <c r="Y16" s="196">
        <v>2.2631780810048528E-3</v>
      </c>
      <c r="Z16" s="196">
        <v>1.1512737017925441E-4</v>
      </c>
      <c r="AA16" s="196">
        <v>1.2680827542893653E-4</v>
      </c>
      <c r="AB16" s="196">
        <v>1.5272220382627931E-4</v>
      </c>
      <c r="AC16" s="196">
        <v>4.6578061713590916E-5</v>
      </c>
      <c r="AD16" s="196">
        <v>2.1677745715833747E-4</v>
      </c>
      <c r="AE16" s="196">
        <v>1.8783918059415926E-4</v>
      </c>
      <c r="AF16" s="196">
        <v>1.8907969095666491E-4</v>
      </c>
      <c r="AG16" s="196">
        <v>1.6303320832915686E-4</v>
      </c>
      <c r="AH16" s="196">
        <v>9.3123813819823376E-5</v>
      </c>
      <c r="AI16" s="196">
        <v>9.2820182063907986E-5</v>
      </c>
      <c r="AJ16" s="196">
        <v>1.5077184270705882E-3</v>
      </c>
      <c r="AK16" s="196">
        <v>8.2455518132805956E-5</v>
      </c>
      <c r="AL16" s="196">
        <v>7.6534263774616254E-5</v>
      </c>
      <c r="AM16" s="196">
        <v>1.2285062712339825E-4</v>
      </c>
      <c r="AN16" s="194">
        <v>1.0501673452284477</v>
      </c>
      <c r="AO16" s="194">
        <v>0.75224420554051807</v>
      </c>
    </row>
    <row r="17" spans="1:41">
      <c r="A17" s="115" t="s">
        <v>18</v>
      </c>
      <c r="B17" s="116" t="s">
        <v>266</v>
      </c>
      <c r="C17" s="195">
        <v>1.4673892928076217E-4</v>
      </c>
      <c r="D17" s="196">
        <v>3.9708609115126243E-4</v>
      </c>
      <c r="E17" s="196">
        <v>2.0311630828584191E-4</v>
      </c>
      <c r="F17" s="196">
        <v>2.6526956983287983E-4</v>
      </c>
      <c r="G17" s="196">
        <v>2.0421635058488191E-4</v>
      </c>
      <c r="H17" s="196">
        <v>1.7388235226543792E-4</v>
      </c>
      <c r="I17" s="196">
        <v>4.2703602648790992E-5</v>
      </c>
      <c r="J17" s="196">
        <v>1.0906874583578574E-3</v>
      </c>
      <c r="K17" s="196">
        <v>9.4722699642872698E-4</v>
      </c>
      <c r="L17" s="196">
        <v>1.8736611996111765E-4</v>
      </c>
      <c r="M17" s="196">
        <v>1.0498170139254767E-4</v>
      </c>
      <c r="N17" s="196">
        <v>2.9750203316774085E-4</v>
      </c>
      <c r="O17" s="196">
        <v>1.8620541903439653E-3</v>
      </c>
      <c r="P17" s="196">
        <v>1.0463443951992906</v>
      </c>
      <c r="Q17" s="196">
        <v>8.2058687288289627E-4</v>
      </c>
      <c r="R17" s="196">
        <v>9.5563977817700525E-4</v>
      </c>
      <c r="S17" s="196">
        <v>6.3960060571714933E-4</v>
      </c>
      <c r="T17" s="196">
        <v>3.9186935713158866E-4</v>
      </c>
      <c r="U17" s="196">
        <v>5.919908129779543E-4</v>
      </c>
      <c r="V17" s="196">
        <v>2.6977098069954464E-4</v>
      </c>
      <c r="W17" s="196">
        <v>4.2088288030124122E-4</v>
      </c>
      <c r="X17" s="196">
        <v>3.9770674095326213E-4</v>
      </c>
      <c r="Y17" s="196">
        <v>6.7548618210921062E-4</v>
      </c>
      <c r="Z17" s="196">
        <v>2.6727516189852392E-4</v>
      </c>
      <c r="AA17" s="196">
        <v>3.2052459574680338E-4</v>
      </c>
      <c r="AB17" s="196">
        <v>4.0805158808433886E-4</v>
      </c>
      <c r="AC17" s="196">
        <v>8.8436958249406058E-5</v>
      </c>
      <c r="AD17" s="196">
        <v>5.1446001822902409E-4</v>
      </c>
      <c r="AE17" s="196">
        <v>4.9244331095686178E-4</v>
      </c>
      <c r="AF17" s="196">
        <v>3.4555432774027142E-4</v>
      </c>
      <c r="AG17" s="196">
        <v>3.7436649786915855E-4</v>
      </c>
      <c r="AH17" s="196">
        <v>2.0081887616630719E-4</v>
      </c>
      <c r="AI17" s="196">
        <v>2.4337762575882499E-4</v>
      </c>
      <c r="AJ17" s="196">
        <v>4.2416589192004741E-3</v>
      </c>
      <c r="AK17" s="196">
        <v>1.7423594366943994E-4</v>
      </c>
      <c r="AL17" s="196">
        <v>1.5752298013198363E-4</v>
      </c>
      <c r="AM17" s="196">
        <v>2.5111076310466033E-4</v>
      </c>
      <c r="AN17" s="194">
        <v>1.0655105986807487</v>
      </c>
      <c r="AO17" s="194">
        <v>0.76323471439234514</v>
      </c>
    </row>
    <row r="18" spans="1:41">
      <c r="A18" s="119" t="s">
        <v>19</v>
      </c>
      <c r="B18" s="120" t="s">
        <v>267</v>
      </c>
      <c r="C18" s="197">
        <v>3.7214667763714488E-5</v>
      </c>
      <c r="D18" s="198">
        <v>5.0826092608745499E-5</v>
      </c>
      <c r="E18" s="198">
        <v>4.7916472522194712E-5</v>
      </c>
      <c r="F18" s="198">
        <v>6.5109573963023515E-5</v>
      </c>
      <c r="G18" s="198">
        <v>4.208010605393193E-5</v>
      </c>
      <c r="H18" s="198">
        <v>3.7863379757997502E-5</v>
      </c>
      <c r="I18" s="198">
        <v>8.2692533276939491E-6</v>
      </c>
      <c r="J18" s="198">
        <v>4.555614252769224E-5</v>
      </c>
      <c r="K18" s="198">
        <v>6.1616258367095948E-5</v>
      </c>
      <c r="L18" s="198">
        <v>3.1353898086521603E-5</v>
      </c>
      <c r="M18" s="198">
        <v>1.8033941080899408E-5</v>
      </c>
      <c r="N18" s="198">
        <v>4.0230056764736025E-5</v>
      </c>
      <c r="O18" s="198">
        <v>3.5756022340189067E-4</v>
      </c>
      <c r="P18" s="198">
        <v>9.5248752234051884E-4</v>
      </c>
      <c r="Q18" s="198">
        <v>1.018045904457588</v>
      </c>
      <c r="R18" s="198">
        <v>4.2405855617094114E-5</v>
      </c>
      <c r="S18" s="198">
        <v>1.2427808325640391E-4</v>
      </c>
      <c r="T18" s="198">
        <v>1.5325384822865147E-4</v>
      </c>
      <c r="U18" s="198">
        <v>1.1396859833388964E-4</v>
      </c>
      <c r="V18" s="198">
        <v>7.2052008687160319E-5</v>
      </c>
      <c r="W18" s="198">
        <v>1.0561271044657714E-4</v>
      </c>
      <c r="X18" s="198">
        <v>7.3288230040084861E-5</v>
      </c>
      <c r="Y18" s="198">
        <v>1.2796133670622763E-4</v>
      </c>
      <c r="Z18" s="198">
        <v>6.5040483834087663E-5</v>
      </c>
      <c r="AA18" s="198">
        <v>2.0093605856165171E-4</v>
      </c>
      <c r="AB18" s="198">
        <v>8.9470826026187875E-5</v>
      </c>
      <c r="AC18" s="198">
        <v>1.8449799197993584E-5</v>
      </c>
      <c r="AD18" s="198">
        <v>1.0617588870181942E-4</v>
      </c>
      <c r="AE18" s="198">
        <v>1.0912886786395034E-4</v>
      </c>
      <c r="AF18" s="198">
        <v>5.7359710334147862E-4</v>
      </c>
      <c r="AG18" s="198">
        <v>8.7232947495867038E-5</v>
      </c>
      <c r="AH18" s="198">
        <v>2.0636648167781839E-3</v>
      </c>
      <c r="AI18" s="198">
        <v>6.2331408234031469E-5</v>
      </c>
      <c r="AJ18" s="198">
        <v>7.5254420759257156E-4</v>
      </c>
      <c r="AK18" s="198">
        <v>2.2701081621919448E-4</v>
      </c>
      <c r="AL18" s="198">
        <v>4.2218725071058744E-3</v>
      </c>
      <c r="AM18" s="198">
        <v>1.1711564488848512E-4</v>
      </c>
      <c r="AN18" s="199">
        <v>1.0293494140933119</v>
      </c>
      <c r="AO18" s="199">
        <v>0.73733213639372819</v>
      </c>
    </row>
    <row r="19" spans="1:41">
      <c r="A19" s="115" t="s">
        <v>20</v>
      </c>
      <c r="B19" s="116" t="s">
        <v>53</v>
      </c>
      <c r="C19" s="195">
        <v>1.1445021326807734E-4</v>
      </c>
      <c r="D19" s="196">
        <v>2.0002263993970084E-4</v>
      </c>
      <c r="E19" s="196">
        <v>1.6092339292513616E-4</v>
      </c>
      <c r="F19" s="196">
        <v>2.2192163428160714E-4</v>
      </c>
      <c r="G19" s="196">
        <v>1.3652978521535631E-4</v>
      </c>
      <c r="H19" s="196">
        <v>1.3580283393980114E-4</v>
      </c>
      <c r="I19" s="196">
        <v>3.0650204203611146E-5</v>
      </c>
      <c r="J19" s="196">
        <v>1.6125632830249248E-4</v>
      </c>
      <c r="K19" s="196">
        <v>2.2801175703137611E-4</v>
      </c>
      <c r="L19" s="196">
        <v>1.1580199146673208E-4</v>
      </c>
      <c r="M19" s="196">
        <v>6.6308343775925413E-5</v>
      </c>
      <c r="N19" s="196">
        <v>1.5508535641246837E-4</v>
      </c>
      <c r="O19" s="196">
        <v>1.971122046107358E-3</v>
      </c>
      <c r="P19" s="196">
        <v>1.5165245019439439E-3</v>
      </c>
      <c r="Q19" s="196">
        <v>2.6486958030079343E-2</v>
      </c>
      <c r="R19" s="196">
        <v>1.0716671561605982</v>
      </c>
      <c r="S19" s="196">
        <v>1.8403469513680909E-2</v>
      </c>
      <c r="T19" s="196">
        <v>6.167183449055378E-2</v>
      </c>
      <c r="U19" s="196">
        <v>2.7232402628983351E-3</v>
      </c>
      <c r="V19" s="196">
        <v>6.8792377561208249E-4</v>
      </c>
      <c r="W19" s="196">
        <v>3.9846505230739857E-4</v>
      </c>
      <c r="X19" s="196">
        <v>3.071968587550041E-4</v>
      </c>
      <c r="Y19" s="196">
        <v>4.4827503180910433E-4</v>
      </c>
      <c r="Z19" s="196">
        <v>2.2265312140712796E-4</v>
      </c>
      <c r="AA19" s="196">
        <v>2.7177750513443131E-4</v>
      </c>
      <c r="AB19" s="196">
        <v>3.483176950997183E-4</v>
      </c>
      <c r="AC19" s="196">
        <v>7.2282840758913089E-5</v>
      </c>
      <c r="AD19" s="196">
        <v>4.0080670995216696E-4</v>
      </c>
      <c r="AE19" s="196">
        <v>4.9708226824757252E-4</v>
      </c>
      <c r="AF19" s="196">
        <v>6.3574699926665648E-4</v>
      </c>
      <c r="AG19" s="196">
        <v>4.9179393000615772E-4</v>
      </c>
      <c r="AH19" s="196">
        <v>2.2382171344653763E-4</v>
      </c>
      <c r="AI19" s="196">
        <v>2.1935459528905457E-4</v>
      </c>
      <c r="AJ19" s="196">
        <v>3.2083778009300286E-3</v>
      </c>
      <c r="AK19" s="196">
        <v>1.5377613487629172E-4</v>
      </c>
      <c r="AL19" s="196">
        <v>7.8460640985741799E-3</v>
      </c>
      <c r="AM19" s="196">
        <v>2.4798498846802426E-4</v>
      </c>
      <c r="AN19" s="194">
        <v>1.2028487706065645</v>
      </c>
      <c r="AO19" s="194">
        <v>0.86161126790082287</v>
      </c>
    </row>
    <row r="20" spans="1:41">
      <c r="A20" s="115" t="s">
        <v>21</v>
      </c>
      <c r="B20" s="116" t="s">
        <v>29</v>
      </c>
      <c r="C20" s="195">
        <v>2.725851767446539E-5</v>
      </c>
      <c r="D20" s="196">
        <v>8.845252502701828E-5</v>
      </c>
      <c r="E20" s="196">
        <v>2.8040467694974968E-5</v>
      </c>
      <c r="F20" s="196">
        <v>3.7448993852460397E-5</v>
      </c>
      <c r="G20" s="196">
        <v>3.472567187279069E-5</v>
      </c>
      <c r="H20" s="196">
        <v>2.6416494239295705E-5</v>
      </c>
      <c r="I20" s="196">
        <v>6.033586021180286E-6</v>
      </c>
      <c r="J20" s="196">
        <v>3.3431539293236125E-5</v>
      </c>
      <c r="K20" s="196">
        <v>4.7619902730133226E-5</v>
      </c>
      <c r="L20" s="196">
        <v>2.6101276541242037E-5</v>
      </c>
      <c r="M20" s="196">
        <v>1.4663883731655326E-5</v>
      </c>
      <c r="N20" s="196">
        <v>5.5540142245323227E-5</v>
      </c>
      <c r="O20" s="196">
        <v>1.1138978082400831E-3</v>
      </c>
      <c r="P20" s="196">
        <v>1.2848247884174422E-3</v>
      </c>
      <c r="Q20" s="196">
        <v>1.5501424893466932E-3</v>
      </c>
      <c r="R20" s="196">
        <v>7.3523056798735433E-4</v>
      </c>
      <c r="S20" s="196">
        <v>1.0193339084517012</v>
      </c>
      <c r="T20" s="196">
        <v>1.3980077214750428E-3</v>
      </c>
      <c r="U20" s="196">
        <v>3.8160803100342686E-3</v>
      </c>
      <c r="V20" s="196">
        <v>7.8123418598959678E-5</v>
      </c>
      <c r="W20" s="196">
        <v>6.4944162041591087E-4</v>
      </c>
      <c r="X20" s="196">
        <v>6.2252753394172433E-5</v>
      </c>
      <c r="Y20" s="196">
        <v>1.1446913094134283E-4</v>
      </c>
      <c r="Z20" s="196">
        <v>3.6719214575034219E-5</v>
      </c>
      <c r="AA20" s="196">
        <v>5.7679244186477843E-5</v>
      </c>
      <c r="AB20" s="196">
        <v>5.3496309778457983E-5</v>
      </c>
      <c r="AC20" s="196">
        <v>2.0222323615726072E-5</v>
      </c>
      <c r="AD20" s="196">
        <v>9.0530910171359561E-5</v>
      </c>
      <c r="AE20" s="196">
        <v>7.0547086859898872E-5</v>
      </c>
      <c r="AF20" s="196">
        <v>1.6749332265759899E-4</v>
      </c>
      <c r="AG20" s="196">
        <v>1.2499595953902E-4</v>
      </c>
      <c r="AH20" s="196">
        <v>3.5664836913393604E-5</v>
      </c>
      <c r="AI20" s="196">
        <v>3.264853947703557E-5</v>
      </c>
      <c r="AJ20" s="196">
        <v>5.0931033723186127E-4</v>
      </c>
      <c r="AK20" s="196">
        <v>3.4749875492792055E-5</v>
      </c>
      <c r="AL20" s="196">
        <v>3.7005090966260189E-5</v>
      </c>
      <c r="AM20" s="196">
        <v>8.4365045008331964E-5</v>
      </c>
      <c r="AN20" s="194">
        <v>1.0319175401579492</v>
      </c>
      <c r="AO20" s="194">
        <v>0.73917170792487374</v>
      </c>
    </row>
    <row r="21" spans="1:41">
      <c r="A21" s="115" t="s">
        <v>57</v>
      </c>
      <c r="B21" s="116" t="s">
        <v>282</v>
      </c>
      <c r="C21" s="195">
        <v>1.6451180367000915E-6</v>
      </c>
      <c r="D21" s="196">
        <v>2.2867021382023405E-6</v>
      </c>
      <c r="E21" s="196">
        <v>2.2404763222039179E-6</v>
      </c>
      <c r="F21" s="196">
        <v>2.3995182182518571E-6</v>
      </c>
      <c r="G21" s="196">
        <v>1.7499221236671702E-6</v>
      </c>
      <c r="H21" s="196">
        <v>1.8822616792316823E-6</v>
      </c>
      <c r="I21" s="196">
        <v>6.3737997369907685E-7</v>
      </c>
      <c r="J21" s="196">
        <v>1.8564836110441701E-6</v>
      </c>
      <c r="K21" s="196">
        <v>2.9892874394359346E-6</v>
      </c>
      <c r="L21" s="196">
        <v>1.6451245200464091E-6</v>
      </c>
      <c r="M21" s="196">
        <v>9.0360364561745642E-7</v>
      </c>
      <c r="N21" s="196">
        <v>2.3066274643908381E-6</v>
      </c>
      <c r="O21" s="196">
        <v>8.6952573750156096E-6</v>
      </c>
      <c r="P21" s="196">
        <v>3.5512006510095786E-6</v>
      </c>
      <c r="Q21" s="196">
        <v>1.6275820164444213E-6</v>
      </c>
      <c r="R21" s="196">
        <v>2.2079235527565634E-6</v>
      </c>
      <c r="S21" s="196">
        <v>2.2483682111779158E-6</v>
      </c>
      <c r="T21" s="196">
        <v>1.0005217444948629</v>
      </c>
      <c r="U21" s="196">
        <v>1.6558625104894987E-4</v>
      </c>
      <c r="V21" s="196">
        <v>2.4365933558524512E-6</v>
      </c>
      <c r="W21" s="196">
        <v>2.9689073400616639E-5</v>
      </c>
      <c r="X21" s="196">
        <v>3.6394643384785597E-6</v>
      </c>
      <c r="Y21" s="196">
        <v>5.1445280836392693E-6</v>
      </c>
      <c r="Z21" s="196">
        <v>2.6103557107465444E-6</v>
      </c>
      <c r="AA21" s="196">
        <v>6.1452940681700312E-6</v>
      </c>
      <c r="AB21" s="196">
        <v>4.7281450585267608E-6</v>
      </c>
      <c r="AC21" s="196">
        <v>1.7486556641583123E-6</v>
      </c>
      <c r="AD21" s="196">
        <v>6.1721576886276656E-6</v>
      </c>
      <c r="AE21" s="196">
        <v>5.0977794899585255E-6</v>
      </c>
      <c r="AF21" s="196">
        <v>2.8660251419906578E-5</v>
      </c>
      <c r="AG21" s="196">
        <v>4.4190929791523277E-6</v>
      </c>
      <c r="AH21" s="196">
        <v>1.9964738199768847E-6</v>
      </c>
      <c r="AI21" s="196">
        <v>2.6908827811705993E-6</v>
      </c>
      <c r="AJ21" s="196">
        <v>2.8541131766777126E-5</v>
      </c>
      <c r="AK21" s="196">
        <v>3.1149238641917422E-6</v>
      </c>
      <c r="AL21" s="196">
        <v>1.9150436665026349E-6</v>
      </c>
      <c r="AM21" s="196">
        <v>6.015419699578939E-6</v>
      </c>
      <c r="AN21" s="194">
        <v>1.0008729688497471</v>
      </c>
      <c r="AO21" s="194">
        <v>0.71693420550567177</v>
      </c>
    </row>
    <row r="22" spans="1:41">
      <c r="A22" s="115" t="s">
        <v>22</v>
      </c>
      <c r="B22" s="116" t="s">
        <v>39</v>
      </c>
      <c r="C22" s="195">
        <v>9.8657168415786068E-4</v>
      </c>
      <c r="D22" s="196">
        <v>1.2545763743440127E-3</v>
      </c>
      <c r="E22" s="196">
        <v>6.0812921209302381E-4</v>
      </c>
      <c r="F22" s="196">
        <v>6.2365008703509908E-4</v>
      </c>
      <c r="G22" s="196">
        <v>5.1180300701793703E-4</v>
      </c>
      <c r="H22" s="196">
        <v>4.4099648712044698E-4</v>
      </c>
      <c r="I22" s="196">
        <v>1.6452289504156577E-4</v>
      </c>
      <c r="J22" s="196">
        <v>4.7473193859439924E-4</v>
      </c>
      <c r="K22" s="196">
        <v>8.6446397388255933E-4</v>
      </c>
      <c r="L22" s="196">
        <v>4.6134164940594177E-4</v>
      </c>
      <c r="M22" s="196">
        <v>3.6868647320546983E-4</v>
      </c>
      <c r="N22" s="196">
        <v>4.5809603546628276E-4</v>
      </c>
      <c r="O22" s="196">
        <v>4.7482879404202224E-4</v>
      </c>
      <c r="P22" s="196">
        <v>4.6908880424997629E-4</v>
      </c>
      <c r="Q22" s="196">
        <v>3.9799718008960326E-4</v>
      </c>
      <c r="R22" s="196">
        <v>4.2586295376102637E-4</v>
      </c>
      <c r="S22" s="196">
        <v>4.37354496442556E-4</v>
      </c>
      <c r="T22" s="196">
        <v>3.7077660555837494E-4</v>
      </c>
      <c r="U22" s="196">
        <v>1.1658193124897742</v>
      </c>
      <c r="V22" s="196">
        <v>8.8600585119923234E-4</v>
      </c>
      <c r="W22" s="196">
        <v>8.9138453429364085E-4</v>
      </c>
      <c r="X22" s="196">
        <v>8.5081309242355315E-4</v>
      </c>
      <c r="Y22" s="196">
        <v>1.1350373262339777E-3</v>
      </c>
      <c r="Z22" s="196">
        <v>7.6410177721474536E-4</v>
      </c>
      <c r="AA22" s="196">
        <v>7.7010169645014216E-4</v>
      </c>
      <c r="AB22" s="196">
        <v>8.8448193856316805E-4</v>
      </c>
      <c r="AC22" s="196">
        <v>1.814347391587831E-4</v>
      </c>
      <c r="AD22" s="196">
        <v>5.184161053336897E-3</v>
      </c>
      <c r="AE22" s="196">
        <v>9.8660486362754044E-4</v>
      </c>
      <c r="AF22" s="196">
        <v>3.173401529679383E-3</v>
      </c>
      <c r="AG22" s="196">
        <v>8.7357061965946518E-4</v>
      </c>
      <c r="AH22" s="196">
        <v>4.4824498728963941E-4</v>
      </c>
      <c r="AI22" s="196">
        <v>5.7106322530601518E-4</v>
      </c>
      <c r="AJ22" s="196">
        <v>7.7865817486672869E-3</v>
      </c>
      <c r="AK22" s="196">
        <v>4.7123830456777304E-4</v>
      </c>
      <c r="AL22" s="196">
        <v>5.6553776068634634E-4</v>
      </c>
      <c r="AM22" s="196">
        <v>1.0658021883453691E-3</v>
      </c>
      <c r="AN22" s="194">
        <v>1.2031023583779854</v>
      </c>
      <c r="AO22" s="194">
        <v>0.86179291507592704</v>
      </c>
    </row>
    <row r="23" spans="1:41">
      <c r="A23" s="119" t="s">
        <v>71</v>
      </c>
      <c r="B23" s="120" t="s">
        <v>27</v>
      </c>
      <c r="C23" s="197">
        <v>1.2021439009889403E-3</v>
      </c>
      <c r="D23" s="198">
        <v>2.2780060234405494E-3</v>
      </c>
      <c r="E23" s="198">
        <v>3.7770790019169597E-3</v>
      </c>
      <c r="F23" s="198">
        <v>1.4593372545739735E-2</v>
      </c>
      <c r="G23" s="198">
        <v>6.1022768953759672E-3</v>
      </c>
      <c r="H23" s="198">
        <v>2.0092296371926601E-3</v>
      </c>
      <c r="I23" s="198">
        <v>1.4956501823184022E-3</v>
      </c>
      <c r="J23" s="198">
        <v>2.9239683077507501E-3</v>
      </c>
      <c r="K23" s="198">
        <v>6.1145801137693547E-3</v>
      </c>
      <c r="L23" s="198">
        <v>9.2643529101968745E-3</v>
      </c>
      <c r="M23" s="198">
        <v>2.7218440605277418E-3</v>
      </c>
      <c r="N23" s="198">
        <v>2.4005711858594669E-3</v>
      </c>
      <c r="O23" s="198">
        <v>2.0971310123584523E-3</v>
      </c>
      <c r="P23" s="198">
        <v>2.0174625584567919E-3</v>
      </c>
      <c r="Q23" s="198">
        <v>2.1108159401249903E-3</v>
      </c>
      <c r="R23" s="198">
        <v>1.5740489653304694E-3</v>
      </c>
      <c r="S23" s="198">
        <v>1.9460407074122228E-3</v>
      </c>
      <c r="T23" s="198">
        <v>2.5934366062222384E-3</v>
      </c>
      <c r="U23" s="198">
        <v>1.8290555777485513E-3</v>
      </c>
      <c r="V23" s="198">
        <v>1.0197530810643116</v>
      </c>
      <c r="W23" s="198">
        <v>2.5184385474882644E-3</v>
      </c>
      <c r="X23" s="198">
        <v>4.1463841264092393E-3</v>
      </c>
      <c r="Y23" s="198">
        <v>2.7503248860681188E-3</v>
      </c>
      <c r="Z23" s="198">
        <v>3.2408420211525219E-3</v>
      </c>
      <c r="AA23" s="198">
        <v>3.4819113729682057E-3</v>
      </c>
      <c r="AB23" s="198">
        <v>7.1700600531919064E-3</v>
      </c>
      <c r="AC23" s="198">
        <v>6.0198719081380303E-4</v>
      </c>
      <c r="AD23" s="198">
        <v>1.9887480938648853E-3</v>
      </c>
      <c r="AE23" s="198">
        <v>6.7433361686860191E-3</v>
      </c>
      <c r="AF23" s="198">
        <v>4.0599590722143718E-3</v>
      </c>
      <c r="AG23" s="198">
        <v>7.6207827484275738E-3</v>
      </c>
      <c r="AH23" s="198">
        <v>2.3034138042899895E-3</v>
      </c>
      <c r="AI23" s="198">
        <v>1.2707175351208156E-2</v>
      </c>
      <c r="AJ23" s="198">
        <v>3.855162070382103E-3</v>
      </c>
      <c r="AK23" s="198">
        <v>3.0857195266529641E-3</v>
      </c>
      <c r="AL23" s="198">
        <v>6.2817164822172325E-2</v>
      </c>
      <c r="AM23" s="198">
        <v>1.9491751709451344E-3</v>
      </c>
      <c r="AN23" s="199">
        <v>1.2198447322239783</v>
      </c>
      <c r="AO23" s="199">
        <v>0.87378562630415657</v>
      </c>
    </row>
    <row r="24" spans="1:41">
      <c r="A24" s="115" t="s">
        <v>74</v>
      </c>
      <c r="B24" s="116" t="s">
        <v>30</v>
      </c>
      <c r="C24" s="195">
        <v>4.5287060403425864E-3</v>
      </c>
      <c r="D24" s="196">
        <v>5.3983442707299482E-3</v>
      </c>
      <c r="E24" s="196">
        <v>2.5065460577245787E-3</v>
      </c>
      <c r="F24" s="196">
        <v>5.3586738988801886E-3</v>
      </c>
      <c r="G24" s="196">
        <v>5.7714117014114356E-3</v>
      </c>
      <c r="H24" s="196">
        <v>7.3319940126827252E-3</v>
      </c>
      <c r="I24" s="196">
        <v>1.0541284066105864E-3</v>
      </c>
      <c r="J24" s="196">
        <v>6.7692243956896199E-3</v>
      </c>
      <c r="K24" s="196">
        <v>9.1191760806370523E-3</v>
      </c>
      <c r="L24" s="196">
        <v>1.1822067967999072E-2</v>
      </c>
      <c r="M24" s="196">
        <v>5.161218891207426E-3</v>
      </c>
      <c r="N24" s="196">
        <v>8.2424023414417909E-3</v>
      </c>
      <c r="O24" s="196">
        <v>5.3478676309320064E-3</v>
      </c>
      <c r="P24" s="196">
        <v>4.1085976360619135E-3</v>
      </c>
      <c r="Q24" s="196">
        <v>2.8538449053912424E-3</v>
      </c>
      <c r="R24" s="196">
        <v>7.2840876193213232E-3</v>
      </c>
      <c r="S24" s="196">
        <v>4.4683290362201901E-3</v>
      </c>
      <c r="T24" s="196">
        <v>3.5016665475831894E-3</v>
      </c>
      <c r="U24" s="196">
        <v>2.8979677850466436E-3</v>
      </c>
      <c r="V24" s="196">
        <v>4.2153222895847655E-3</v>
      </c>
      <c r="W24" s="196">
        <v>1.0028716550672103</v>
      </c>
      <c r="X24" s="196">
        <v>2.2340691842720063E-2</v>
      </c>
      <c r="Y24" s="196">
        <v>4.0631120429054236E-2</v>
      </c>
      <c r="Z24" s="196">
        <v>5.0956070368258048E-3</v>
      </c>
      <c r="AA24" s="196">
        <v>5.6143916637644321E-3</v>
      </c>
      <c r="AB24" s="196">
        <v>4.7652599333947417E-3</v>
      </c>
      <c r="AC24" s="196">
        <v>1.4394563629020026E-2</v>
      </c>
      <c r="AD24" s="196">
        <v>1.1194270880275191E-2</v>
      </c>
      <c r="AE24" s="196">
        <v>6.063232206451781E-3</v>
      </c>
      <c r="AF24" s="196">
        <v>1.0047398168706787E-2</v>
      </c>
      <c r="AG24" s="196">
        <v>1.0767922533650097E-2</v>
      </c>
      <c r="AH24" s="196">
        <v>4.5441632291813071E-3</v>
      </c>
      <c r="AI24" s="196">
        <v>2.6824316078567535E-3</v>
      </c>
      <c r="AJ24" s="196">
        <v>2.6340336884359016E-3</v>
      </c>
      <c r="AK24" s="196">
        <v>4.7092748269339227E-3</v>
      </c>
      <c r="AL24" s="196">
        <v>2.8435642570799444E-3</v>
      </c>
      <c r="AM24" s="196">
        <v>2.1987154318058508E-2</v>
      </c>
      <c r="AN24" s="194">
        <v>1.280928312834118</v>
      </c>
      <c r="AO24" s="194">
        <v>0.91754033813786828</v>
      </c>
    </row>
    <row r="25" spans="1:41">
      <c r="A25" s="115" t="s">
        <v>242</v>
      </c>
      <c r="B25" s="116" t="s">
        <v>388</v>
      </c>
      <c r="C25" s="195">
        <v>8.1714733085201958E-3</v>
      </c>
      <c r="D25" s="196">
        <v>2.379076651994028E-2</v>
      </c>
      <c r="E25" s="196">
        <v>1.0613696243097413E-2</v>
      </c>
      <c r="F25" s="196">
        <v>1.7609938384115204E-2</v>
      </c>
      <c r="G25" s="196">
        <v>2.2585607324531975E-2</v>
      </c>
      <c r="H25" s="196">
        <v>2.8222851184040137E-2</v>
      </c>
      <c r="I25" s="196">
        <v>3.9295316278296979E-3</v>
      </c>
      <c r="J25" s="196">
        <v>2.1360477865664258E-2</v>
      </c>
      <c r="K25" s="196">
        <v>2.9900209499865688E-2</v>
      </c>
      <c r="L25" s="196">
        <v>5.4158796566336563E-2</v>
      </c>
      <c r="M25" s="196">
        <v>4.2435962147470044E-2</v>
      </c>
      <c r="N25" s="196">
        <v>2.4223533358816975E-2</v>
      </c>
      <c r="O25" s="196">
        <v>2.0510772671991567E-2</v>
      </c>
      <c r="P25" s="196">
        <v>1.2277160835519061E-2</v>
      </c>
      <c r="Q25" s="196">
        <v>7.4632029533040628E-3</v>
      </c>
      <c r="R25" s="196">
        <v>1.7190799140199855E-2</v>
      </c>
      <c r="S25" s="196">
        <v>8.5199797007161539E-3</v>
      </c>
      <c r="T25" s="196">
        <v>1.0793251095409892E-2</v>
      </c>
      <c r="U25" s="196">
        <v>1.4455840715592205E-2</v>
      </c>
      <c r="V25" s="196">
        <v>1.6859607995355508E-2</v>
      </c>
      <c r="W25" s="196">
        <v>6.2825914853036147E-3</v>
      </c>
      <c r="X25" s="196">
        <v>1.0727704313998252</v>
      </c>
      <c r="Y25" s="196">
        <v>3.344226259771732E-2</v>
      </c>
      <c r="Z25" s="196">
        <v>4.1204842808754388E-2</v>
      </c>
      <c r="AA25" s="196">
        <v>1.8565914910754006E-2</v>
      </c>
      <c r="AB25" s="196">
        <v>4.6402162468740672E-3</v>
      </c>
      <c r="AC25" s="196">
        <v>1.9654395686026583E-3</v>
      </c>
      <c r="AD25" s="196">
        <v>8.2690557373499979E-3</v>
      </c>
      <c r="AE25" s="196">
        <v>6.3574262039908271E-3</v>
      </c>
      <c r="AF25" s="196">
        <v>9.5366338764448395E-3</v>
      </c>
      <c r="AG25" s="196">
        <v>1.1915146786200937E-2</v>
      </c>
      <c r="AH25" s="196">
        <v>1.0854361214374473E-2</v>
      </c>
      <c r="AI25" s="196">
        <v>3.4027869511684527E-3</v>
      </c>
      <c r="AJ25" s="196">
        <v>5.7143889559157545E-3</v>
      </c>
      <c r="AK25" s="196">
        <v>1.8095953740674599E-2</v>
      </c>
      <c r="AL25" s="196">
        <v>8.2919699321204587E-3</v>
      </c>
      <c r="AM25" s="196">
        <v>5.943395739177469E-3</v>
      </c>
      <c r="AN25" s="194">
        <v>1.6623262772935659</v>
      </c>
      <c r="AO25" s="194">
        <v>1.1907390907682469</v>
      </c>
    </row>
    <row r="26" spans="1:41">
      <c r="A26" s="115" t="s">
        <v>243</v>
      </c>
      <c r="B26" s="116" t="s">
        <v>268</v>
      </c>
      <c r="C26" s="195">
        <v>1.3893405845509007E-3</v>
      </c>
      <c r="D26" s="196">
        <v>2.4472821243506065E-3</v>
      </c>
      <c r="E26" s="196">
        <v>2.3954086090426092E-3</v>
      </c>
      <c r="F26" s="196">
        <v>1.8176356562890118E-3</v>
      </c>
      <c r="G26" s="196">
        <v>2.0818025249682956E-3</v>
      </c>
      <c r="H26" s="196">
        <v>2.8382253653176323E-3</v>
      </c>
      <c r="I26" s="196">
        <v>7.9380629888701625E-4</v>
      </c>
      <c r="J26" s="196">
        <v>1.2246187330062427E-3</v>
      </c>
      <c r="K26" s="196">
        <v>1.4731056610288327E-3</v>
      </c>
      <c r="L26" s="196">
        <v>2.9519094153368729E-3</v>
      </c>
      <c r="M26" s="196">
        <v>7.1368856110725872E-4</v>
      </c>
      <c r="N26" s="196">
        <v>1.2883837903954517E-3</v>
      </c>
      <c r="O26" s="196">
        <v>1.3609556388735511E-3</v>
      </c>
      <c r="P26" s="196">
        <v>9.6262273437838146E-4</v>
      </c>
      <c r="Q26" s="196">
        <v>7.4384342384615663E-4</v>
      </c>
      <c r="R26" s="196">
        <v>1.363239470470288E-3</v>
      </c>
      <c r="S26" s="196">
        <v>8.5052618688447751E-4</v>
      </c>
      <c r="T26" s="196">
        <v>7.2735771048757782E-4</v>
      </c>
      <c r="U26" s="196">
        <v>9.3395900002228257E-4</v>
      </c>
      <c r="V26" s="196">
        <v>1.3137676309350132E-3</v>
      </c>
      <c r="W26" s="196">
        <v>1.5316154666395083E-3</v>
      </c>
      <c r="X26" s="196">
        <v>1.191024029612643E-3</v>
      </c>
      <c r="Y26" s="196">
        <v>1.0585528640589819</v>
      </c>
      <c r="Z26" s="196">
        <v>8.2984707411910916E-3</v>
      </c>
      <c r="AA26" s="196">
        <v>3.4122460118936422E-3</v>
      </c>
      <c r="AB26" s="196">
        <v>1.5713698768910734E-3</v>
      </c>
      <c r="AC26" s="196">
        <v>4.0524133834391298E-4</v>
      </c>
      <c r="AD26" s="196">
        <v>4.748241803621025E-3</v>
      </c>
      <c r="AE26" s="196">
        <v>3.7689528416339031E-3</v>
      </c>
      <c r="AF26" s="196">
        <v>4.7582410370474422E-3</v>
      </c>
      <c r="AG26" s="196">
        <v>1.0085017838449331E-2</v>
      </c>
      <c r="AH26" s="196">
        <v>5.2390846701081527E-3</v>
      </c>
      <c r="AI26" s="196">
        <v>1.9582077453532258E-3</v>
      </c>
      <c r="AJ26" s="196">
        <v>1.2535889540234786E-3</v>
      </c>
      <c r="AK26" s="196">
        <v>7.7492677326516371E-3</v>
      </c>
      <c r="AL26" s="196">
        <v>1.2775815275145269E-3</v>
      </c>
      <c r="AM26" s="196">
        <v>2.4863513456017637E-3</v>
      </c>
      <c r="AN26" s="194">
        <v>1.147958846139737</v>
      </c>
      <c r="AO26" s="194">
        <v>0.82229312702514601</v>
      </c>
    </row>
    <row r="27" spans="1:41">
      <c r="A27" s="115" t="s">
        <v>244</v>
      </c>
      <c r="B27" s="116" t="s">
        <v>269</v>
      </c>
      <c r="C27" s="195">
        <v>1.2758157425168382E-3</v>
      </c>
      <c r="D27" s="196">
        <v>3.67569258776458E-3</v>
      </c>
      <c r="E27" s="196">
        <v>2.1128797839550196E-3</v>
      </c>
      <c r="F27" s="196">
        <v>1.6761585940772968E-3</v>
      </c>
      <c r="G27" s="196">
        <v>1.9892325116159068E-3</v>
      </c>
      <c r="H27" s="196">
        <v>5.0339835329139809E-3</v>
      </c>
      <c r="I27" s="196">
        <v>3.4381719823954994E-4</v>
      </c>
      <c r="J27" s="196">
        <v>1.1534054792028535E-3</v>
      </c>
      <c r="K27" s="196">
        <v>5.9733791246762563E-3</v>
      </c>
      <c r="L27" s="196">
        <v>2.0440514385158528E-3</v>
      </c>
      <c r="M27" s="196">
        <v>1.1165152430989312E-3</v>
      </c>
      <c r="N27" s="196">
        <v>1.2049664763903712E-3</v>
      </c>
      <c r="O27" s="196">
        <v>1.5193191856114725E-3</v>
      </c>
      <c r="P27" s="196">
        <v>8.4200718912658666E-4</v>
      </c>
      <c r="Q27" s="196">
        <v>8.6499566439664981E-4</v>
      </c>
      <c r="R27" s="196">
        <v>1.8493593176429259E-3</v>
      </c>
      <c r="S27" s="196">
        <v>9.4962096806728126E-4</v>
      </c>
      <c r="T27" s="196">
        <v>1.0586365905805382E-3</v>
      </c>
      <c r="U27" s="196">
        <v>1.0951770024887559E-3</v>
      </c>
      <c r="V27" s="196">
        <v>2.059032800683828E-3</v>
      </c>
      <c r="W27" s="196">
        <v>3.3849378613736844E-3</v>
      </c>
      <c r="X27" s="196">
        <v>1.4602144473125534E-2</v>
      </c>
      <c r="Y27" s="196">
        <v>3.4214083286602283E-3</v>
      </c>
      <c r="Z27" s="196">
        <v>1.0015338360348618</v>
      </c>
      <c r="AA27" s="196">
        <v>2.6502557919170712E-3</v>
      </c>
      <c r="AB27" s="196">
        <v>5.0213384166653335E-3</v>
      </c>
      <c r="AC27" s="196">
        <v>5.0637051979441792E-4</v>
      </c>
      <c r="AD27" s="196">
        <v>7.7886108420463195E-3</v>
      </c>
      <c r="AE27" s="196">
        <v>1.0101016050692978E-2</v>
      </c>
      <c r="AF27" s="196">
        <v>3.4373158546548765E-2</v>
      </c>
      <c r="AG27" s="196">
        <v>9.5875695849223733E-3</v>
      </c>
      <c r="AH27" s="196">
        <v>5.8370746983747385E-3</v>
      </c>
      <c r="AI27" s="196">
        <v>9.9538784040955654E-4</v>
      </c>
      <c r="AJ27" s="196">
        <v>2.1220982579443198E-3</v>
      </c>
      <c r="AK27" s="196">
        <v>1.7049710051675306E-2</v>
      </c>
      <c r="AL27" s="196">
        <v>1.3713369260397218E-3</v>
      </c>
      <c r="AM27" s="196">
        <v>2.1865601592845833E-2</v>
      </c>
      <c r="AN27" s="194">
        <v>1.1800499022494635</v>
      </c>
      <c r="AO27" s="194">
        <v>0.84528023581109479</v>
      </c>
    </row>
    <row r="28" spans="1:41">
      <c r="A28" s="119" t="s">
        <v>245</v>
      </c>
      <c r="B28" s="120" t="s">
        <v>41</v>
      </c>
      <c r="C28" s="197">
        <v>4.302685953883225E-2</v>
      </c>
      <c r="D28" s="198">
        <v>1.4446128474409688E-2</v>
      </c>
      <c r="E28" s="198">
        <v>5.5764326270170674E-2</v>
      </c>
      <c r="F28" s="198">
        <v>7.4833634379336669E-2</v>
      </c>
      <c r="G28" s="198">
        <v>6.3965849270380598E-2</v>
      </c>
      <c r="H28" s="198">
        <v>3.0779216296891714E-2</v>
      </c>
      <c r="I28" s="198">
        <v>6.8019703349816137E-3</v>
      </c>
      <c r="J28" s="198">
        <v>4.8608435849164043E-2</v>
      </c>
      <c r="K28" s="198">
        <v>3.3465838268202118E-2</v>
      </c>
      <c r="L28" s="198">
        <v>2.5557906748159824E-2</v>
      </c>
      <c r="M28" s="198">
        <v>1.2864546902923968E-2</v>
      </c>
      <c r="N28" s="198">
        <v>2.8061167443598559E-2</v>
      </c>
      <c r="O28" s="198">
        <v>3.4980336101655907E-2</v>
      </c>
      <c r="P28" s="198">
        <v>3.4820678874476998E-2</v>
      </c>
      <c r="Q28" s="198">
        <v>4.393975686300499E-2</v>
      </c>
      <c r="R28" s="198">
        <v>3.336103839553653E-2</v>
      </c>
      <c r="S28" s="198">
        <v>4.5702916844421689E-2</v>
      </c>
      <c r="T28" s="198">
        <v>3.402534327085268E-2</v>
      </c>
      <c r="U28" s="198">
        <v>3.6120101522109267E-2</v>
      </c>
      <c r="V28" s="198">
        <v>4.9608302546550208E-2</v>
      </c>
      <c r="W28" s="198">
        <v>4.3775087669698322E-2</v>
      </c>
      <c r="X28" s="198">
        <v>7.688754143502086E-3</v>
      </c>
      <c r="Y28" s="198">
        <v>2.0490571104270796E-2</v>
      </c>
      <c r="Z28" s="198">
        <v>1.6781154366593075E-2</v>
      </c>
      <c r="AA28" s="198">
        <v>1.0109508644055771</v>
      </c>
      <c r="AB28" s="198">
        <v>7.8025290767433997E-3</v>
      </c>
      <c r="AC28" s="198">
        <v>2.4191258354962653E-3</v>
      </c>
      <c r="AD28" s="198">
        <v>2.3328472905989491E-2</v>
      </c>
      <c r="AE28" s="198">
        <v>9.4441329436980789E-3</v>
      </c>
      <c r="AF28" s="198">
        <v>1.1391154028454658E-2</v>
      </c>
      <c r="AG28" s="198">
        <v>1.7456602632807777E-2</v>
      </c>
      <c r="AH28" s="198">
        <v>3.6049186143976508E-2</v>
      </c>
      <c r="AI28" s="198">
        <v>2.4236760037496613E-2</v>
      </c>
      <c r="AJ28" s="198">
        <v>1.8627216348584875E-2</v>
      </c>
      <c r="AK28" s="198">
        <v>4.2600184121410423E-2</v>
      </c>
      <c r="AL28" s="198">
        <v>0.20111997690817102</v>
      </c>
      <c r="AM28" s="198">
        <v>1.0001630361476173E-2</v>
      </c>
      <c r="AN28" s="199">
        <v>2.2548977572296067</v>
      </c>
      <c r="AO28" s="199">
        <v>1.615203309900378</v>
      </c>
    </row>
    <row r="29" spans="1:41">
      <c r="A29" s="115" t="s">
        <v>246</v>
      </c>
      <c r="B29" s="116" t="s">
        <v>42</v>
      </c>
      <c r="C29" s="195">
        <v>9.8876109773616012E-3</v>
      </c>
      <c r="D29" s="196">
        <v>4.722708339723701E-2</v>
      </c>
      <c r="E29" s="196">
        <v>1.4791381460294132E-2</v>
      </c>
      <c r="F29" s="196">
        <v>2.7044172493873767E-2</v>
      </c>
      <c r="G29" s="196">
        <v>1.5131857611472737E-2</v>
      </c>
      <c r="H29" s="196">
        <v>1.2358699408424864E-2</v>
      </c>
      <c r="I29" s="196">
        <v>5.3333735213249665E-3</v>
      </c>
      <c r="J29" s="196">
        <v>8.8541093887423167E-3</v>
      </c>
      <c r="K29" s="196">
        <v>2.0143256919945531E-2</v>
      </c>
      <c r="L29" s="196">
        <v>1.4281073218627725E-2</v>
      </c>
      <c r="M29" s="196">
        <v>8.9036380174947853E-3</v>
      </c>
      <c r="N29" s="196">
        <v>1.5633958958584292E-2</v>
      </c>
      <c r="O29" s="196">
        <v>1.196617485529107E-2</v>
      </c>
      <c r="P29" s="196">
        <v>1.055259322598813E-2</v>
      </c>
      <c r="Q29" s="196">
        <v>1.1748370816825492E-2</v>
      </c>
      <c r="R29" s="196">
        <v>1.0207963105210861E-2</v>
      </c>
      <c r="S29" s="196">
        <v>1.028591049769848E-2</v>
      </c>
      <c r="T29" s="196">
        <v>1.1960133966309457E-2</v>
      </c>
      <c r="U29" s="196">
        <v>1.1481532282023975E-2</v>
      </c>
      <c r="V29" s="196">
        <v>2.4197974836093195E-2</v>
      </c>
      <c r="W29" s="196">
        <v>1.5474645840691791E-2</v>
      </c>
      <c r="X29" s="196">
        <v>2.5896334558097041E-2</v>
      </c>
      <c r="Y29" s="196">
        <v>2.1440048298011525E-2</v>
      </c>
      <c r="Z29" s="196">
        <v>2.6812253454084237E-2</v>
      </c>
      <c r="AA29" s="196">
        <v>2.199020815566613E-2</v>
      </c>
      <c r="AB29" s="196">
        <v>1.0686452901432684</v>
      </c>
      <c r="AC29" s="196">
        <v>6.8945539243350173E-2</v>
      </c>
      <c r="AD29" s="196">
        <v>3.080481157756871E-2</v>
      </c>
      <c r="AE29" s="196">
        <v>1.1198156960068827E-2</v>
      </c>
      <c r="AF29" s="196">
        <v>1.8988560713788811E-2</v>
      </c>
      <c r="AG29" s="196">
        <v>1.4115931102575613E-2</v>
      </c>
      <c r="AH29" s="196">
        <v>1.1464253870582105E-2</v>
      </c>
      <c r="AI29" s="196">
        <v>1.8874640817642258E-2</v>
      </c>
      <c r="AJ29" s="196">
        <v>1.5418058670223302E-2</v>
      </c>
      <c r="AK29" s="196">
        <v>1.5325470940916339E-2</v>
      </c>
      <c r="AL29" s="196">
        <v>9.5246416515817715E-3</v>
      </c>
      <c r="AM29" s="196">
        <v>5.0368621380290413E-2</v>
      </c>
      <c r="AN29" s="194">
        <v>1.7472783363372315</v>
      </c>
      <c r="AO29" s="194">
        <v>1.2515910058984321</v>
      </c>
    </row>
    <row r="30" spans="1:41">
      <c r="A30" s="115" t="s">
        <v>247</v>
      </c>
      <c r="B30" s="116" t="s">
        <v>43</v>
      </c>
      <c r="C30" s="195">
        <v>4.1450155388340817E-3</v>
      </c>
      <c r="D30" s="196">
        <v>1.049634165095166E-2</v>
      </c>
      <c r="E30" s="196">
        <v>6.7375218810492785E-3</v>
      </c>
      <c r="F30" s="196">
        <v>9.7393351977366621E-3</v>
      </c>
      <c r="G30" s="196">
        <v>6.4704785594165842E-3</v>
      </c>
      <c r="H30" s="196">
        <v>5.1318364384933205E-3</v>
      </c>
      <c r="I30" s="196">
        <v>1.4884930806766097E-3</v>
      </c>
      <c r="J30" s="196">
        <v>6.6563568687228632E-3</v>
      </c>
      <c r="K30" s="196">
        <v>7.5863319814157108E-3</v>
      </c>
      <c r="L30" s="196">
        <v>5.1910988303908471E-3</v>
      </c>
      <c r="M30" s="196">
        <v>2.9927954714920497E-3</v>
      </c>
      <c r="N30" s="196">
        <v>6.4595992486769531E-3</v>
      </c>
      <c r="O30" s="196">
        <v>5.5375613881848383E-3</v>
      </c>
      <c r="P30" s="196">
        <v>4.9538084688748882E-3</v>
      </c>
      <c r="Q30" s="196">
        <v>4.2385265959981096E-3</v>
      </c>
      <c r="R30" s="196">
        <v>4.1547574212437077E-3</v>
      </c>
      <c r="S30" s="196">
        <v>4.6085395221004055E-3</v>
      </c>
      <c r="T30" s="196">
        <v>4.156846665341548E-3</v>
      </c>
      <c r="U30" s="196">
        <v>3.6743476748057526E-3</v>
      </c>
      <c r="V30" s="196">
        <v>8.8500921263800734E-3</v>
      </c>
      <c r="W30" s="196">
        <v>8.5233720892501051E-3</v>
      </c>
      <c r="X30" s="196">
        <v>9.2513519723244897E-3</v>
      </c>
      <c r="Y30" s="196">
        <v>4.6186907058533887E-3</v>
      </c>
      <c r="Z30" s="196">
        <v>4.9660954692443042E-3</v>
      </c>
      <c r="AA30" s="196">
        <v>3.0340178225450549E-2</v>
      </c>
      <c r="AB30" s="196">
        <v>1.5929324655983779E-2</v>
      </c>
      <c r="AC30" s="196">
        <v>1.0312001498289936</v>
      </c>
      <c r="AD30" s="196">
        <v>3.0262476644679716E-2</v>
      </c>
      <c r="AE30" s="196">
        <v>1.6691220824692921E-2</v>
      </c>
      <c r="AF30" s="196">
        <v>5.4427702955198425E-3</v>
      </c>
      <c r="AG30" s="196">
        <v>8.5121219758812448E-3</v>
      </c>
      <c r="AH30" s="196">
        <v>1.6344446491106408E-2</v>
      </c>
      <c r="AI30" s="196">
        <v>1.2906178664314602E-2</v>
      </c>
      <c r="AJ30" s="196">
        <v>1.1747154060928919E-2</v>
      </c>
      <c r="AK30" s="196">
        <v>2.4759454710535228E-2</v>
      </c>
      <c r="AL30" s="196">
        <v>8.8538347401711116E-3</v>
      </c>
      <c r="AM30" s="196">
        <v>2.3889898131387952E-2</v>
      </c>
      <c r="AN30" s="194">
        <v>1.377508404097104</v>
      </c>
      <c r="AO30" s="194">
        <v>0.9867215161217936</v>
      </c>
    </row>
    <row r="31" spans="1:41">
      <c r="A31" s="115" t="s">
        <v>77</v>
      </c>
      <c r="B31" s="116" t="s">
        <v>270</v>
      </c>
      <c r="C31" s="195">
        <v>7.3335906370717976E-2</v>
      </c>
      <c r="D31" s="196">
        <v>0.20852723751349217</v>
      </c>
      <c r="E31" s="196">
        <v>5.6810034296183365E-2</v>
      </c>
      <c r="F31" s="196">
        <v>3.7944895605762669E-2</v>
      </c>
      <c r="G31" s="196">
        <v>5.6208460940817995E-2</v>
      </c>
      <c r="H31" s="196">
        <v>3.5397204367167374E-2</v>
      </c>
      <c r="I31" s="196">
        <v>2.4915695432207216E-2</v>
      </c>
      <c r="J31" s="196">
        <v>2.7390705832038547E-2</v>
      </c>
      <c r="K31" s="196">
        <v>9.2103678974031308E-2</v>
      </c>
      <c r="L31" s="196">
        <v>5.4292144049039218E-2</v>
      </c>
      <c r="M31" s="196">
        <v>5.7469693975793858E-2</v>
      </c>
      <c r="N31" s="196">
        <v>4.0115312634966184E-2</v>
      </c>
      <c r="O31" s="196">
        <v>3.328591630893999E-2</v>
      </c>
      <c r="P31" s="196">
        <v>2.8912662591970697E-2</v>
      </c>
      <c r="Q31" s="196">
        <v>2.9234369272432836E-2</v>
      </c>
      <c r="R31" s="196">
        <v>2.218697379991216E-2</v>
      </c>
      <c r="S31" s="196">
        <v>3.1946372572225677E-2</v>
      </c>
      <c r="T31" s="196">
        <v>2.2898787308523239E-2</v>
      </c>
      <c r="U31" s="196">
        <v>3.0701104880214332E-2</v>
      </c>
      <c r="V31" s="196">
        <v>0.11655540056922881</v>
      </c>
      <c r="W31" s="196">
        <v>5.204307764810575E-2</v>
      </c>
      <c r="X31" s="196">
        <v>3.4706489806796408E-2</v>
      </c>
      <c r="Y31" s="196">
        <v>3.1979498824406233E-2</v>
      </c>
      <c r="Z31" s="196">
        <v>7.5501422225587783E-2</v>
      </c>
      <c r="AA31" s="196">
        <v>5.0678914443112059E-2</v>
      </c>
      <c r="AB31" s="196">
        <v>3.7488580393049226E-2</v>
      </c>
      <c r="AC31" s="196">
        <v>5.6688637694394172E-3</v>
      </c>
      <c r="AD31" s="196">
        <v>1.1147986550863263</v>
      </c>
      <c r="AE31" s="196">
        <v>2.4949043675380048E-2</v>
      </c>
      <c r="AF31" s="196">
        <v>3.9592570799348206E-2</v>
      </c>
      <c r="AG31" s="196">
        <v>3.6699269976042323E-2</v>
      </c>
      <c r="AH31" s="196">
        <v>2.3192153089647678E-2</v>
      </c>
      <c r="AI31" s="196">
        <v>3.4350883192846203E-2</v>
      </c>
      <c r="AJ31" s="196">
        <v>2.2050084478854606E-2</v>
      </c>
      <c r="AK31" s="196">
        <v>3.9145806647827235E-2</v>
      </c>
      <c r="AL31" s="196">
        <v>8.682178920697653E-2</v>
      </c>
      <c r="AM31" s="196">
        <v>7.8814517871345038E-2</v>
      </c>
      <c r="AN31" s="194">
        <v>2.8687141784307562</v>
      </c>
      <c r="AO31" s="194">
        <v>2.0548854693315857</v>
      </c>
    </row>
    <row r="32" spans="1:41">
      <c r="A32" s="115" t="s">
        <v>248</v>
      </c>
      <c r="B32" s="116" t="s">
        <v>54</v>
      </c>
      <c r="C32" s="195">
        <v>5.4443555058979612E-3</v>
      </c>
      <c r="D32" s="196">
        <v>8.8229923747021599E-3</v>
      </c>
      <c r="E32" s="196">
        <v>6.9275515842363196E-3</v>
      </c>
      <c r="F32" s="196">
        <v>8.7863861446081503E-3</v>
      </c>
      <c r="G32" s="196">
        <v>6.6646672018024471E-3</v>
      </c>
      <c r="H32" s="196">
        <v>7.3313780033261921E-3</v>
      </c>
      <c r="I32" s="196">
        <v>1.3069375962520158E-3</v>
      </c>
      <c r="J32" s="196">
        <v>6.3618484700094912E-3</v>
      </c>
      <c r="K32" s="196">
        <v>9.1666114924901718E-3</v>
      </c>
      <c r="L32" s="196">
        <v>5.8926320921396389E-3</v>
      </c>
      <c r="M32" s="196">
        <v>2.5333498846086297E-3</v>
      </c>
      <c r="N32" s="196">
        <v>7.7773577741315015E-3</v>
      </c>
      <c r="O32" s="196">
        <v>8.0644657087024212E-3</v>
      </c>
      <c r="P32" s="196">
        <v>8.1492334540313096E-3</v>
      </c>
      <c r="Q32" s="196">
        <v>6.9496360631223653E-3</v>
      </c>
      <c r="R32" s="196">
        <v>6.4882724270873835E-3</v>
      </c>
      <c r="S32" s="196">
        <v>9.5757572433524986E-3</v>
      </c>
      <c r="T32" s="196">
        <v>1.2971834230687268E-2</v>
      </c>
      <c r="U32" s="196">
        <v>5.2291017900664254E-3</v>
      </c>
      <c r="V32" s="196">
        <v>8.795881096732263E-3</v>
      </c>
      <c r="W32" s="196">
        <v>1.0681086695575178E-2</v>
      </c>
      <c r="X32" s="196">
        <v>1.2609517024514958E-2</v>
      </c>
      <c r="Y32" s="196">
        <v>2.7284379986657503E-2</v>
      </c>
      <c r="Z32" s="196">
        <v>9.8206424396811102E-3</v>
      </c>
      <c r="AA32" s="196">
        <v>2.7647647675923689E-2</v>
      </c>
      <c r="AB32" s="196">
        <v>3.4425928629604412E-2</v>
      </c>
      <c r="AC32" s="196">
        <v>4.1322421875128927E-3</v>
      </c>
      <c r="AD32" s="196">
        <v>1.252656172805155E-2</v>
      </c>
      <c r="AE32" s="196">
        <v>1.114466315648817</v>
      </c>
      <c r="AF32" s="196">
        <v>2.0456786189943222E-2</v>
      </c>
      <c r="AG32" s="196">
        <v>2.0269692730618433E-2</v>
      </c>
      <c r="AH32" s="196">
        <v>1.0791721446448964E-2</v>
      </c>
      <c r="AI32" s="196">
        <v>3.0374353486845387E-2</v>
      </c>
      <c r="AJ32" s="196">
        <v>4.0675155220839504E-2</v>
      </c>
      <c r="AK32" s="196">
        <v>1.5403534120758544E-2</v>
      </c>
      <c r="AL32" s="196">
        <v>7.4172830712207344E-3</v>
      </c>
      <c r="AM32" s="196">
        <v>3.8915799824623981E-2</v>
      </c>
      <c r="AN32" s="194">
        <v>1.5811388982456238</v>
      </c>
      <c r="AO32" s="194">
        <v>1.1325838493875975</v>
      </c>
    </row>
    <row r="33" spans="1:41">
      <c r="A33" s="119" t="s">
        <v>249</v>
      </c>
      <c r="B33" s="120" t="s">
        <v>44</v>
      </c>
      <c r="C33" s="197">
        <v>7.5178728166592969E-4</v>
      </c>
      <c r="D33" s="198">
        <v>1.1476454551995815E-3</v>
      </c>
      <c r="E33" s="198">
        <v>7.7198825086339997E-4</v>
      </c>
      <c r="F33" s="198">
        <v>7.7576037846060239E-4</v>
      </c>
      <c r="G33" s="198">
        <v>9.80867418172959E-4</v>
      </c>
      <c r="H33" s="198">
        <v>2.473547929404051E-4</v>
      </c>
      <c r="I33" s="198">
        <v>8.8910021020585271E-5</v>
      </c>
      <c r="J33" s="198">
        <v>4.3279779185954756E-4</v>
      </c>
      <c r="K33" s="198">
        <v>2.0380594797115644E-3</v>
      </c>
      <c r="L33" s="198">
        <v>1.1400066306443669E-3</v>
      </c>
      <c r="M33" s="198">
        <v>4.5790701728672134E-4</v>
      </c>
      <c r="N33" s="198">
        <v>9.1565913510369763E-4</v>
      </c>
      <c r="O33" s="198">
        <v>1.1343060671022609E-3</v>
      </c>
      <c r="P33" s="198">
        <v>1.0332203403776888E-3</v>
      </c>
      <c r="Q33" s="198">
        <v>4.2549404344405841E-4</v>
      </c>
      <c r="R33" s="198">
        <v>2.2296539518122443E-4</v>
      </c>
      <c r="S33" s="198">
        <v>6.6230026963917709E-4</v>
      </c>
      <c r="T33" s="198">
        <v>3.3323896677108785E-4</v>
      </c>
      <c r="U33" s="198">
        <v>3.2546313209159418E-4</v>
      </c>
      <c r="V33" s="198">
        <v>4.4600937933779163E-4</v>
      </c>
      <c r="W33" s="198">
        <v>1.9057402987778104E-3</v>
      </c>
      <c r="X33" s="198">
        <v>5.8791703924667988E-4</v>
      </c>
      <c r="Y33" s="198">
        <v>1.0523843455725417E-3</v>
      </c>
      <c r="Z33" s="198">
        <v>1.0252123398361761E-3</v>
      </c>
      <c r="AA33" s="198">
        <v>6.3680317992046798E-4</v>
      </c>
      <c r="AB33" s="198">
        <v>1.324805873556024E-3</v>
      </c>
      <c r="AC33" s="198">
        <v>3.789710853197952E-4</v>
      </c>
      <c r="AD33" s="198">
        <v>6.7190585451867694E-4</v>
      </c>
      <c r="AE33" s="198">
        <v>6.9954453389210985E-4</v>
      </c>
      <c r="AF33" s="198">
        <v>1.0001961458669291</v>
      </c>
      <c r="AG33" s="198">
        <v>9.7762114544950522E-4</v>
      </c>
      <c r="AH33" s="198">
        <v>4.5650737129594569E-4</v>
      </c>
      <c r="AI33" s="198">
        <v>1.2657115659187531E-3</v>
      </c>
      <c r="AJ33" s="198">
        <v>5.8889632010671728E-4</v>
      </c>
      <c r="AK33" s="198">
        <v>5.9134591974333061E-4</v>
      </c>
      <c r="AL33" s="198">
        <v>3.7864863871366186E-4</v>
      </c>
      <c r="AM33" s="198">
        <v>0.13165950813854871</v>
      </c>
      <c r="AN33" s="199">
        <v>1.1587294107642201</v>
      </c>
      <c r="AO33" s="199">
        <v>0.83000817821768202</v>
      </c>
    </row>
    <row r="34" spans="1:41">
      <c r="A34" s="115" t="s">
        <v>250</v>
      </c>
      <c r="B34" s="116" t="s">
        <v>45</v>
      </c>
      <c r="C34" s="195">
        <v>1.0939041627872955E-4</v>
      </c>
      <c r="D34" s="196">
        <v>5.6950239800862893E-4</v>
      </c>
      <c r="E34" s="196">
        <v>2.636704318976771E-4</v>
      </c>
      <c r="F34" s="196">
        <v>1.3415346194877093E-4</v>
      </c>
      <c r="G34" s="196">
        <v>2.2310136465252415E-4</v>
      </c>
      <c r="H34" s="196">
        <v>2.9829021387063772E-4</v>
      </c>
      <c r="I34" s="196">
        <v>3.9383032197268661E-5</v>
      </c>
      <c r="J34" s="196">
        <v>2.2092326245332891E-4</v>
      </c>
      <c r="K34" s="196">
        <v>5.4705340378645548E-4</v>
      </c>
      <c r="L34" s="196">
        <v>1.9481678238256054E-4</v>
      </c>
      <c r="M34" s="196">
        <v>8.4249363246787046E-5</v>
      </c>
      <c r="N34" s="196">
        <v>4.4296309585368441E-4</v>
      </c>
      <c r="O34" s="196">
        <v>7.6998400215802412E-4</v>
      </c>
      <c r="P34" s="196">
        <v>4.7408766939657413E-4</v>
      </c>
      <c r="Q34" s="196">
        <v>3.3884941035439901E-4</v>
      </c>
      <c r="R34" s="196">
        <v>1.2292417850198951E-3</v>
      </c>
      <c r="S34" s="196">
        <v>8.3234298545133655E-4</v>
      </c>
      <c r="T34" s="196">
        <v>9.5722292992158427E-4</v>
      </c>
      <c r="U34" s="196">
        <v>2.9996768835779806E-4</v>
      </c>
      <c r="V34" s="196">
        <v>1.7138000293043541E-4</v>
      </c>
      <c r="W34" s="196">
        <v>2.8504466775899277E-4</v>
      </c>
      <c r="X34" s="196">
        <v>6.574379045031889E-4</v>
      </c>
      <c r="Y34" s="196">
        <v>2.7498648167056114E-4</v>
      </c>
      <c r="Z34" s="196">
        <v>2.9226066303700938E-4</v>
      </c>
      <c r="AA34" s="196">
        <v>3.2836053059514105E-4</v>
      </c>
      <c r="AB34" s="196">
        <v>3.2532575644905721E-4</v>
      </c>
      <c r="AC34" s="196">
        <v>4.4872229705662633E-5</v>
      </c>
      <c r="AD34" s="196">
        <v>5.1852872286303482E-4</v>
      </c>
      <c r="AE34" s="196">
        <v>3.7094568110443166E-3</v>
      </c>
      <c r="AF34" s="196">
        <v>2.1625066375718081E-4</v>
      </c>
      <c r="AG34" s="196">
        <v>1.000161326994303</v>
      </c>
      <c r="AH34" s="196">
        <v>1.7550906884244565E-4</v>
      </c>
      <c r="AI34" s="196">
        <v>1.7229941803615259E-4</v>
      </c>
      <c r="AJ34" s="196">
        <v>6.7756964705329705E-4</v>
      </c>
      <c r="AK34" s="196">
        <v>4.5018756699125218E-4</v>
      </c>
      <c r="AL34" s="196">
        <v>1.4395935877512876E-4</v>
      </c>
      <c r="AM34" s="196">
        <v>2.4361055309534922E-3</v>
      </c>
      <c r="AN34" s="194">
        <v>1.0190700557165062</v>
      </c>
      <c r="AO34" s="194">
        <v>0.72996894060330453</v>
      </c>
    </row>
    <row r="35" spans="1:41">
      <c r="A35" s="115" t="s">
        <v>251</v>
      </c>
      <c r="B35" s="116" t="s">
        <v>271</v>
      </c>
      <c r="C35" s="195">
        <v>6.6372977633646029E-5</v>
      </c>
      <c r="D35" s="196">
        <v>1.8173343250534185E-4</v>
      </c>
      <c r="E35" s="196">
        <v>5.4399802945123272E-5</v>
      </c>
      <c r="F35" s="196">
        <v>4.1722359683987277E-5</v>
      </c>
      <c r="G35" s="196">
        <v>5.4991899416279317E-5</v>
      </c>
      <c r="H35" s="196">
        <v>3.718394474713839E-5</v>
      </c>
      <c r="I35" s="196">
        <v>2.1964900219935049E-5</v>
      </c>
      <c r="J35" s="196">
        <v>2.9404087430456462E-5</v>
      </c>
      <c r="K35" s="196">
        <v>8.6403517298369484E-5</v>
      </c>
      <c r="L35" s="196">
        <v>5.5100011337930016E-5</v>
      </c>
      <c r="M35" s="196">
        <v>5.0319896575365772E-5</v>
      </c>
      <c r="N35" s="196">
        <v>4.0997620828323409E-5</v>
      </c>
      <c r="O35" s="196">
        <v>3.562764778482747E-5</v>
      </c>
      <c r="P35" s="196">
        <v>3.1557017491428935E-5</v>
      </c>
      <c r="Q35" s="196">
        <v>3.0479971201744705E-5</v>
      </c>
      <c r="R35" s="196">
        <v>2.4253790457662043E-5</v>
      </c>
      <c r="S35" s="196">
        <v>3.4101878853571485E-5</v>
      </c>
      <c r="T35" s="196">
        <v>2.7213050272058379E-5</v>
      </c>
      <c r="U35" s="196">
        <v>3.0874416129680725E-5</v>
      </c>
      <c r="V35" s="196">
        <v>1.1017368508563541E-4</v>
      </c>
      <c r="W35" s="196">
        <v>5.6043532012418296E-5</v>
      </c>
      <c r="X35" s="196">
        <v>4.0202853826399949E-5</v>
      </c>
      <c r="Y35" s="196">
        <v>1.283820037676036E-4</v>
      </c>
      <c r="Z35" s="196">
        <v>7.2267910675777658E-5</v>
      </c>
      <c r="AA35" s="196">
        <v>7.8007022366271772E-5</v>
      </c>
      <c r="AB35" s="196">
        <v>1.4111829730440503E-4</v>
      </c>
      <c r="AC35" s="196">
        <v>1.9703525553225563E-5</v>
      </c>
      <c r="AD35" s="196">
        <v>9.2407369131589686E-4</v>
      </c>
      <c r="AE35" s="196">
        <v>4.4673150593803747E-4</v>
      </c>
      <c r="AF35" s="196">
        <v>6.1678492376170341E-5</v>
      </c>
      <c r="AG35" s="196">
        <v>5.3490630318959751E-5</v>
      </c>
      <c r="AH35" s="196">
        <v>1.0134386582090746</v>
      </c>
      <c r="AI35" s="196">
        <v>4.9804387061498507E-5</v>
      </c>
      <c r="AJ35" s="196">
        <v>7.0841026121592433E-5</v>
      </c>
      <c r="AK35" s="196">
        <v>2.7489821785573907E-4</v>
      </c>
      <c r="AL35" s="196">
        <v>8.0803153445631275E-5</v>
      </c>
      <c r="AM35" s="196">
        <v>2.5847018439829043E-4</v>
      </c>
      <c r="AN35" s="194">
        <v>1.0172400505513113</v>
      </c>
      <c r="AO35" s="194">
        <v>0.72865809163444073</v>
      </c>
    </row>
    <row r="36" spans="1:41">
      <c r="A36" s="115" t="s">
        <v>252</v>
      </c>
      <c r="B36" s="116" t="s">
        <v>283</v>
      </c>
      <c r="C36" s="195">
        <v>2.6069348752391698E-3</v>
      </c>
      <c r="D36" s="196">
        <v>2.5722663482581416E-3</v>
      </c>
      <c r="E36" s="196">
        <v>1.3631952132089706E-3</v>
      </c>
      <c r="F36" s="196">
        <v>2.0222627921163173E-3</v>
      </c>
      <c r="G36" s="196">
        <v>1.4842555950702822E-3</v>
      </c>
      <c r="H36" s="196">
        <v>1.1833350998127431E-3</v>
      </c>
      <c r="I36" s="196">
        <v>2.9792531291631725E-4</v>
      </c>
      <c r="J36" s="196">
        <v>7.9229509136669941E-4</v>
      </c>
      <c r="K36" s="196">
        <v>1.151617591161248E-3</v>
      </c>
      <c r="L36" s="196">
        <v>1.9176278039733788E-3</v>
      </c>
      <c r="M36" s="196">
        <v>6.1335052005888075E-4</v>
      </c>
      <c r="N36" s="196">
        <v>7.7005591865312781E-4</v>
      </c>
      <c r="O36" s="196">
        <v>3.2438824011898227E-3</v>
      </c>
      <c r="P36" s="196">
        <v>7.9444681035647092E-4</v>
      </c>
      <c r="Q36" s="196">
        <v>7.7913295161199025E-4</v>
      </c>
      <c r="R36" s="196">
        <v>6.4808488417445452E-4</v>
      </c>
      <c r="S36" s="196">
        <v>5.5488303021141534E-4</v>
      </c>
      <c r="T36" s="196">
        <v>4.7121728757905813E-4</v>
      </c>
      <c r="U36" s="196">
        <v>5.2670167526920912E-4</v>
      </c>
      <c r="V36" s="196">
        <v>1.7762411863278956E-3</v>
      </c>
      <c r="W36" s="196">
        <v>1.2507098942228377E-3</v>
      </c>
      <c r="X36" s="196">
        <v>2.1501927405739685E-3</v>
      </c>
      <c r="Y36" s="196">
        <v>6.3130892883232993E-3</v>
      </c>
      <c r="Z36" s="196">
        <v>2.1443146592516975E-3</v>
      </c>
      <c r="AA36" s="196">
        <v>1.0314372509204954E-3</v>
      </c>
      <c r="AB36" s="196">
        <v>3.3681071143671442E-3</v>
      </c>
      <c r="AC36" s="196">
        <v>4.1358626677791846E-4</v>
      </c>
      <c r="AD36" s="196">
        <v>2.0556227353231717E-3</v>
      </c>
      <c r="AE36" s="196">
        <v>1.6042678658082167E-3</v>
      </c>
      <c r="AF36" s="196">
        <v>4.4640647635703709E-4</v>
      </c>
      <c r="AG36" s="196">
        <v>2.1102601557555565E-3</v>
      </c>
      <c r="AH36" s="196">
        <v>1.3640728716838584E-3</v>
      </c>
      <c r="AI36" s="196">
        <v>1.0003421115419675</v>
      </c>
      <c r="AJ36" s="196">
        <v>2.4911758008461789E-3</v>
      </c>
      <c r="AK36" s="196">
        <v>3.1944606177553236E-3</v>
      </c>
      <c r="AL36" s="196">
        <v>6.2342620857069105E-4</v>
      </c>
      <c r="AM36" s="196">
        <v>8.5142476171199246E-4</v>
      </c>
      <c r="AN36" s="194">
        <v>1.0573243786387725</v>
      </c>
      <c r="AO36" s="194">
        <v>0.75737085219948996</v>
      </c>
    </row>
    <row r="37" spans="1:41">
      <c r="A37" s="115" t="s">
        <v>253</v>
      </c>
      <c r="B37" s="116" t="s">
        <v>24</v>
      </c>
      <c r="C37" s="195">
        <v>3.7795316045068909E-2</v>
      </c>
      <c r="D37" s="196">
        <v>6.1525828162847657E-2</v>
      </c>
      <c r="E37" s="196">
        <v>5.3870108225406201E-2</v>
      </c>
      <c r="F37" s="196">
        <v>7.2145546656052759E-2</v>
      </c>
      <c r="G37" s="196">
        <v>4.3245730121835413E-2</v>
      </c>
      <c r="H37" s="196">
        <v>4.6135535827736558E-2</v>
      </c>
      <c r="I37" s="196">
        <v>1.0345849211612081E-2</v>
      </c>
      <c r="J37" s="196">
        <v>5.5827453413242932E-2</v>
      </c>
      <c r="K37" s="196">
        <v>7.6604467266427473E-2</v>
      </c>
      <c r="L37" s="196">
        <v>3.78462907363298E-2</v>
      </c>
      <c r="M37" s="196">
        <v>2.2148102458837086E-2</v>
      </c>
      <c r="N37" s="196">
        <v>4.5749223863651975E-2</v>
      </c>
      <c r="O37" s="196">
        <v>5.2202784511617847E-2</v>
      </c>
      <c r="P37" s="196">
        <v>4.7906849443698864E-2</v>
      </c>
      <c r="Q37" s="196">
        <v>4.3172192714963989E-2</v>
      </c>
      <c r="R37" s="196">
        <v>5.1602805097503299E-2</v>
      </c>
      <c r="S37" s="196">
        <v>4.7473210388049726E-2</v>
      </c>
      <c r="T37" s="196">
        <v>4.2780972982092894E-2</v>
      </c>
      <c r="U37" s="196">
        <v>4.2444147415294023E-2</v>
      </c>
      <c r="V37" s="196">
        <v>6.5819774908701847E-2</v>
      </c>
      <c r="W37" s="196">
        <v>0.10419609419065443</v>
      </c>
      <c r="X37" s="196">
        <v>0.10870363017603889</v>
      </c>
      <c r="Y37" s="196">
        <v>0.15332529039385798</v>
      </c>
      <c r="Z37" s="196">
        <v>7.1468024337527525E-2</v>
      </c>
      <c r="AA37" s="196">
        <v>8.7064356898702705E-2</v>
      </c>
      <c r="AB37" s="196">
        <v>0.11192735540799145</v>
      </c>
      <c r="AC37" s="196">
        <v>2.4104007154705627E-2</v>
      </c>
      <c r="AD37" s="196">
        <v>0.13408132431789041</v>
      </c>
      <c r="AE37" s="196">
        <v>0.13498222939072702</v>
      </c>
      <c r="AF37" s="196">
        <v>9.25907485700595E-2</v>
      </c>
      <c r="AG37" s="196">
        <v>0.10199091729437539</v>
      </c>
      <c r="AH37" s="196">
        <v>5.4244488484060244E-2</v>
      </c>
      <c r="AI37" s="196">
        <v>6.6124747747304313E-2</v>
      </c>
      <c r="AJ37" s="196">
        <v>1.1699883874772965</v>
      </c>
      <c r="AK37" s="196">
        <v>4.6385483561047117E-2</v>
      </c>
      <c r="AL37" s="196">
        <v>3.4738576602397216E-2</v>
      </c>
      <c r="AM37" s="196">
        <v>6.7484572860833453E-2</v>
      </c>
      <c r="AN37" s="194">
        <v>3.5200424243164408</v>
      </c>
      <c r="AO37" s="194">
        <v>2.5214376822703657</v>
      </c>
    </row>
    <row r="38" spans="1:41">
      <c r="A38" s="119" t="s">
        <v>254</v>
      </c>
      <c r="B38" s="120" t="s">
        <v>25</v>
      </c>
      <c r="C38" s="197">
        <v>1.8134396833364207E-3</v>
      </c>
      <c r="D38" s="198">
        <v>4.5311085362947879E-4</v>
      </c>
      <c r="E38" s="198">
        <v>5.5050087775221715E-4</v>
      </c>
      <c r="F38" s="198">
        <v>4.7455830670022964E-4</v>
      </c>
      <c r="G38" s="198">
        <v>3.6986894932448136E-4</v>
      </c>
      <c r="H38" s="198">
        <v>3.2361492162525979E-4</v>
      </c>
      <c r="I38" s="198">
        <v>8.663112400595659E-5</v>
      </c>
      <c r="J38" s="198">
        <v>2.7828577995748577E-4</v>
      </c>
      <c r="K38" s="198">
        <v>5.778679672647102E-4</v>
      </c>
      <c r="L38" s="198">
        <v>2.8104482975654655E-4</v>
      </c>
      <c r="M38" s="198">
        <v>1.3170607556966331E-4</v>
      </c>
      <c r="N38" s="198">
        <v>2.783709437705095E-4</v>
      </c>
      <c r="O38" s="198">
        <v>3.6029145520091418E-4</v>
      </c>
      <c r="P38" s="198">
        <v>3.2223471465359966E-4</v>
      </c>
      <c r="Q38" s="198">
        <v>2.5627111583410731E-4</v>
      </c>
      <c r="R38" s="198">
        <v>4.7990359512067524E-4</v>
      </c>
      <c r="S38" s="198">
        <v>3.1222602363224658E-4</v>
      </c>
      <c r="T38" s="198">
        <v>3.014479442778369E-4</v>
      </c>
      <c r="U38" s="198">
        <v>2.8369759143407117E-4</v>
      </c>
      <c r="V38" s="198">
        <v>6.8191123853137249E-4</v>
      </c>
      <c r="W38" s="198">
        <v>5.9630936895328443E-4</v>
      </c>
      <c r="X38" s="198">
        <v>3.9339942597521371E-4</v>
      </c>
      <c r="Y38" s="198">
        <v>7.8986418394318212E-4</v>
      </c>
      <c r="Z38" s="198">
        <v>3.0428297609344344E-4</v>
      </c>
      <c r="AA38" s="198">
        <v>8.5908941528404343E-4</v>
      </c>
      <c r="AB38" s="198">
        <v>6.3125265924290983E-4</v>
      </c>
      <c r="AC38" s="198">
        <v>6.1771153017875892E-4</v>
      </c>
      <c r="AD38" s="198">
        <v>7.929819907920517E-4</v>
      </c>
      <c r="AE38" s="198">
        <v>5.371085183549249E-3</v>
      </c>
      <c r="AF38" s="198">
        <v>6.4509811602992805E-4</v>
      </c>
      <c r="AG38" s="198">
        <v>9.3247166559149251E-3</v>
      </c>
      <c r="AH38" s="198">
        <v>2.0270361847251644E-2</v>
      </c>
      <c r="AI38" s="198">
        <v>1.7154889299180558E-3</v>
      </c>
      <c r="AJ38" s="198">
        <v>2.0819527654393371E-3</v>
      </c>
      <c r="AK38" s="198">
        <v>1.0109507540368763</v>
      </c>
      <c r="AL38" s="198">
        <v>3.0339940455371967E-4</v>
      </c>
      <c r="AM38" s="198">
        <v>4.2262261661509147E-3</v>
      </c>
      <c r="AN38" s="199">
        <v>1.0684909586475249</v>
      </c>
      <c r="AO38" s="199">
        <v>0.76536957273241724</v>
      </c>
    </row>
    <row r="39" spans="1:41">
      <c r="A39" s="115" t="s">
        <v>255</v>
      </c>
      <c r="B39" s="116" t="s">
        <v>46</v>
      </c>
      <c r="C39" s="195">
        <v>9.2811368282576928E-4</v>
      </c>
      <c r="D39" s="196">
        <v>1.7926024446529392E-3</v>
      </c>
      <c r="E39" s="196">
        <v>1.2321283717315989E-3</v>
      </c>
      <c r="F39" s="196">
        <v>1.973028189443166E-3</v>
      </c>
      <c r="G39" s="196">
        <v>1.1562538547861525E-3</v>
      </c>
      <c r="H39" s="196">
        <v>7.8458817364441776E-4</v>
      </c>
      <c r="I39" s="196">
        <v>1.2554015505384172E-4</v>
      </c>
      <c r="J39" s="196">
        <v>5.1789715660894773E-4</v>
      </c>
      <c r="K39" s="196">
        <v>1.406635213143878E-3</v>
      </c>
      <c r="L39" s="196">
        <v>5.7810158103534844E-4</v>
      </c>
      <c r="M39" s="196">
        <v>3.5362969360610078E-4</v>
      </c>
      <c r="N39" s="196">
        <v>9.3248872942093813E-4</v>
      </c>
      <c r="O39" s="196">
        <v>1.2325584480238456E-3</v>
      </c>
      <c r="P39" s="196">
        <v>1.2725748800818725E-3</v>
      </c>
      <c r="Q39" s="196">
        <v>1.0301446703248644E-3</v>
      </c>
      <c r="R39" s="196">
        <v>9.011869587284611E-4</v>
      </c>
      <c r="S39" s="196">
        <v>1.2833001428280005E-3</v>
      </c>
      <c r="T39" s="196">
        <v>1.2005843220297154E-3</v>
      </c>
      <c r="U39" s="196">
        <v>6.2412030101213203E-4</v>
      </c>
      <c r="V39" s="196">
        <v>1.4816059103510198E-3</v>
      </c>
      <c r="W39" s="196">
        <v>1.2674921029014769E-3</v>
      </c>
      <c r="X39" s="196">
        <v>4.7966691326977329E-4</v>
      </c>
      <c r="Y39" s="196">
        <v>1.4827028775913278E-3</v>
      </c>
      <c r="Z39" s="196">
        <v>3.0054620423587506E-3</v>
      </c>
      <c r="AA39" s="196">
        <v>2.3504292175043073E-3</v>
      </c>
      <c r="AB39" s="196">
        <v>3.3228294012023888E-3</v>
      </c>
      <c r="AC39" s="196">
        <v>4.6638626283480687E-4</v>
      </c>
      <c r="AD39" s="196">
        <v>2.6488832829891663E-3</v>
      </c>
      <c r="AE39" s="196">
        <v>2.4805047212355653E-3</v>
      </c>
      <c r="AF39" s="196">
        <v>3.2311736036400489E-3</v>
      </c>
      <c r="AG39" s="196">
        <v>4.1049870255556861E-3</v>
      </c>
      <c r="AH39" s="196">
        <v>2.5659496767721037E-3</v>
      </c>
      <c r="AI39" s="196">
        <v>3.713109778992211E-3</v>
      </c>
      <c r="AJ39" s="196">
        <v>1.9777000818470107E-3</v>
      </c>
      <c r="AK39" s="196">
        <v>2.0301805993815916E-3</v>
      </c>
      <c r="AL39" s="196">
        <v>1.0008432703958778</v>
      </c>
      <c r="AM39" s="196">
        <v>1.1172864187163221E-3</v>
      </c>
      <c r="AN39" s="194">
        <v>1.0578950972820034</v>
      </c>
      <c r="AO39" s="194">
        <v>0.75777966303741495</v>
      </c>
    </row>
    <row r="40" spans="1:41">
      <c r="A40" s="115" t="s">
        <v>256</v>
      </c>
      <c r="B40" s="116" t="s">
        <v>47</v>
      </c>
      <c r="C40" s="195">
        <v>5.7203520237694592E-3</v>
      </c>
      <c r="D40" s="196">
        <v>8.732438233955116E-3</v>
      </c>
      <c r="E40" s="196">
        <v>5.8740612681913457E-3</v>
      </c>
      <c r="F40" s="196">
        <v>5.9027634001119038E-3</v>
      </c>
      <c r="G40" s="196">
        <v>7.4634235739685188E-3</v>
      </c>
      <c r="H40" s="196">
        <v>1.8821234741431599E-3</v>
      </c>
      <c r="I40" s="196">
        <v>6.7651665714729963E-4</v>
      </c>
      <c r="J40" s="196">
        <v>3.2931598936610678E-3</v>
      </c>
      <c r="K40" s="196">
        <v>1.5507601623022945E-2</v>
      </c>
      <c r="L40" s="196">
        <v>8.6743143915208425E-3</v>
      </c>
      <c r="M40" s="196">
        <v>3.4842160766937612E-3</v>
      </c>
      <c r="N40" s="196">
        <v>6.9672535227870242E-3</v>
      </c>
      <c r="O40" s="196">
        <v>8.6309387838323856E-3</v>
      </c>
      <c r="P40" s="196">
        <v>7.8617771399139835E-3</v>
      </c>
      <c r="Q40" s="196">
        <v>3.2375856467317188E-3</v>
      </c>
      <c r="R40" s="196">
        <v>1.6965444623233724E-3</v>
      </c>
      <c r="S40" s="196">
        <v>5.0394450400626147E-3</v>
      </c>
      <c r="T40" s="196">
        <v>2.535616449567592E-3</v>
      </c>
      <c r="U40" s="196">
        <v>2.4764500966242818E-3</v>
      </c>
      <c r="V40" s="196">
        <v>3.3936869084316684E-3</v>
      </c>
      <c r="W40" s="196">
        <v>1.4500784518109131E-2</v>
      </c>
      <c r="X40" s="196">
        <v>4.473462782997365E-3</v>
      </c>
      <c r="Y40" s="196">
        <v>8.0075961216570391E-3</v>
      </c>
      <c r="Z40" s="196">
        <v>7.800844236124393E-3</v>
      </c>
      <c r="AA40" s="196">
        <v>4.8454375962954811E-3</v>
      </c>
      <c r="AB40" s="196">
        <v>1.008045246935349E-2</v>
      </c>
      <c r="AC40" s="196">
        <v>2.8835922976182E-3</v>
      </c>
      <c r="AD40" s="196">
        <v>5.1125339685999206E-3</v>
      </c>
      <c r="AE40" s="196">
        <v>5.3228367754494625E-3</v>
      </c>
      <c r="AF40" s="196">
        <v>1.4924745791859268E-3</v>
      </c>
      <c r="AG40" s="196">
        <v>7.4387226735992459E-3</v>
      </c>
      <c r="AH40" s="196">
        <v>3.4735661655138964E-3</v>
      </c>
      <c r="AI40" s="196">
        <v>9.6308036783590029E-3</v>
      </c>
      <c r="AJ40" s="196">
        <v>4.4809141344449984E-3</v>
      </c>
      <c r="AK40" s="196">
        <v>4.4995531465438394E-3</v>
      </c>
      <c r="AL40" s="196">
        <v>2.8811388002780145E-3</v>
      </c>
      <c r="AM40" s="196">
        <v>1.0017976523357968</v>
      </c>
      <c r="AN40" s="194">
        <v>1.2077726349463862</v>
      </c>
      <c r="AO40" s="194">
        <v>0.86513827570136803</v>
      </c>
    </row>
    <row r="41" spans="1:41">
      <c r="A41" s="647" t="s">
        <v>438</v>
      </c>
      <c r="B41" s="648"/>
      <c r="C41" s="200">
        <v>1.3370482175553469</v>
      </c>
      <c r="D41" s="201">
        <v>1.4432763692772328</v>
      </c>
      <c r="E41" s="201">
        <v>1.3911043077120384</v>
      </c>
      <c r="F41" s="201">
        <v>1.395764119202155</v>
      </c>
      <c r="G41" s="201">
        <v>1.3999668591405945</v>
      </c>
      <c r="H41" s="201">
        <v>1.5164988257441308</v>
      </c>
      <c r="I41" s="201">
        <v>1.1021264566307976</v>
      </c>
      <c r="J41" s="201">
        <v>1.3664956282643534</v>
      </c>
      <c r="K41" s="201">
        <v>1.4156904369914154</v>
      </c>
      <c r="L41" s="201">
        <v>2.3762028352993982</v>
      </c>
      <c r="M41" s="201">
        <v>1.188366693220821</v>
      </c>
      <c r="N41" s="201">
        <v>1.5830394962053942</v>
      </c>
      <c r="O41" s="201">
        <v>1.4763834705591778</v>
      </c>
      <c r="P41" s="201">
        <v>1.428174875625329</v>
      </c>
      <c r="Q41" s="201">
        <v>1.3135065194626974</v>
      </c>
      <c r="R41" s="201">
        <v>1.3144964956896605</v>
      </c>
      <c r="S41" s="201">
        <v>1.3426070669480161</v>
      </c>
      <c r="T41" s="201">
        <v>1.2763417403906829</v>
      </c>
      <c r="U41" s="201">
        <v>1.5131506307097242</v>
      </c>
      <c r="V41" s="201">
        <v>1.4198067358190496</v>
      </c>
      <c r="W41" s="201">
        <v>1.409132844059432</v>
      </c>
      <c r="X41" s="201">
        <v>1.3527336586950465</v>
      </c>
      <c r="Y41" s="201">
        <v>1.4593714919418825</v>
      </c>
      <c r="Z41" s="201">
        <v>1.3112731444204004</v>
      </c>
      <c r="AA41" s="201">
        <v>1.2877734960564213</v>
      </c>
      <c r="AB41" s="201">
        <v>1.3288744662549776</v>
      </c>
      <c r="AC41" s="201">
        <v>1.1631810776929836</v>
      </c>
      <c r="AD41" s="201">
        <v>1.4598895769469109</v>
      </c>
      <c r="AE41" s="201">
        <v>1.376628390002046</v>
      </c>
      <c r="AF41" s="201">
        <v>1.2788924212627588</v>
      </c>
      <c r="AG41" s="201">
        <v>1.2951484148781056</v>
      </c>
      <c r="AH41" s="201">
        <v>1.3211153503640245</v>
      </c>
      <c r="AI41" s="201">
        <v>1.2468573325332182</v>
      </c>
      <c r="AJ41" s="201">
        <v>1.340605567767307</v>
      </c>
      <c r="AK41" s="201">
        <v>1.300894563399231</v>
      </c>
      <c r="AL41" s="201">
        <v>1.6206532948128882</v>
      </c>
      <c r="AM41" s="201">
        <v>1.5006208189764607</v>
      </c>
      <c r="AN41" s="192"/>
      <c r="AO41" s="193"/>
    </row>
    <row r="42" spans="1:41">
      <c r="A42" s="647" t="s">
        <v>439</v>
      </c>
      <c r="B42" s="648"/>
      <c r="C42" s="202">
        <v>0.95773952480449154</v>
      </c>
      <c r="D42" s="203">
        <v>1.0338316942679064</v>
      </c>
      <c r="E42" s="203">
        <v>0.99646038275089943</v>
      </c>
      <c r="F42" s="203">
        <v>0.99979824714772925</v>
      </c>
      <c r="G42" s="203">
        <v>1.0028087071286547</v>
      </c>
      <c r="H42" s="203">
        <v>1.0862815907943357</v>
      </c>
      <c r="I42" s="203">
        <v>0.78946297896271922</v>
      </c>
      <c r="J42" s="203">
        <v>0.97883296688748</v>
      </c>
      <c r="K42" s="203">
        <v>1.0140716457282855</v>
      </c>
      <c r="L42" s="203">
        <v>1.7020952157430518</v>
      </c>
      <c r="M42" s="203">
        <v>0.85123762712146223</v>
      </c>
      <c r="N42" s="203">
        <v>1.133945264602797</v>
      </c>
      <c r="O42" s="203">
        <v>1.0575466052435174</v>
      </c>
      <c r="P42" s="203">
        <v>1.0230143601103867</v>
      </c>
      <c r="Q42" s="203">
        <v>0.94087639717131655</v>
      </c>
      <c r="R42" s="203">
        <v>0.94158552594373512</v>
      </c>
      <c r="S42" s="203">
        <v>0.96172137804350866</v>
      </c>
      <c r="T42" s="203">
        <v>0.91425493552128323</v>
      </c>
      <c r="U42" s="203">
        <v>1.0838832489252082</v>
      </c>
      <c r="V42" s="203">
        <v>1.0170201871730657</v>
      </c>
      <c r="W42" s="203">
        <v>1.00937438361307</v>
      </c>
      <c r="X42" s="203">
        <v>0.96897514573890475</v>
      </c>
      <c r="Y42" s="203">
        <v>1.0453607737207748</v>
      </c>
      <c r="Z42" s="203">
        <v>0.93927661077346269</v>
      </c>
      <c r="AA42" s="203">
        <v>0.92244360373476308</v>
      </c>
      <c r="AB42" s="203">
        <v>0.95188459408209836</v>
      </c>
      <c r="AC42" s="203">
        <v>0.83319694681477674</v>
      </c>
      <c r="AD42" s="203">
        <v>1.0457318826157342</v>
      </c>
      <c r="AE42" s="203">
        <v>0.98609115420203952</v>
      </c>
      <c r="AF42" s="203">
        <v>0.91608201090590657</v>
      </c>
      <c r="AG42" s="203">
        <v>0.92772632365092733</v>
      </c>
      <c r="AH42" s="203">
        <v>0.94632667038964424</v>
      </c>
      <c r="AI42" s="203">
        <v>0.89313499205194369</v>
      </c>
      <c r="AJ42" s="203">
        <v>0.96028768638672313</v>
      </c>
      <c r="AK42" s="203">
        <v>0.93184234092077645</v>
      </c>
      <c r="AL42" s="203">
        <v>1.1608883629379487</v>
      </c>
      <c r="AM42" s="203">
        <v>1.0749080333886685</v>
      </c>
      <c r="AN42" s="195"/>
      <c r="AO42" s="196"/>
    </row>
  </sheetData>
  <mergeCells count="2">
    <mergeCell ref="A41:B41"/>
    <mergeCell ref="A42:B42"/>
  </mergeCells>
  <phoneticPr fontId="2"/>
  <pageMargins left="0.78740157480314965" right="0.78740157480314965" top="0.78740157480314965" bottom="0.78740157480314965" header="0.51181102362204722" footer="0.51181102362204722"/>
  <pageSetup paperSize="9" scale="60" orientation="portrait" r:id="rId1"/>
  <headerFooter alignWithMargins="0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6</vt:i4>
      </vt:variant>
    </vt:vector>
  </HeadingPairs>
  <TitlesOfParts>
    <vt:vector size="18" baseType="lpstr">
      <vt:lpstr>入力用シート</vt:lpstr>
      <vt:lpstr>参考_過去の平均消費性向</vt:lpstr>
      <vt:lpstr>総括表</vt:lpstr>
      <vt:lpstr>波及効果フロー図</vt:lpstr>
      <vt:lpstr>計算過程</vt:lpstr>
      <vt:lpstr>各種係数</vt:lpstr>
      <vt:lpstr>建設分析用投入係数</vt:lpstr>
      <vt:lpstr>投入係数表(37部門)</vt:lpstr>
      <vt:lpstr>逆行列係数表（開放型）(37部門)</vt:lpstr>
      <vt:lpstr>雇用表(大分類）</vt:lpstr>
      <vt:lpstr>取引基本表（37部門）</vt:lpstr>
      <vt:lpstr>単位調整</vt:lpstr>
      <vt:lpstr>計算過程!Print_Area</vt:lpstr>
      <vt:lpstr>建設分析用投入係数!Print_Area</vt:lpstr>
      <vt:lpstr>総括表!Print_Area</vt:lpstr>
      <vt:lpstr>入力用シート!Print_Area</vt:lpstr>
      <vt:lpstr>計算過程!Print_Titles</vt:lpstr>
      <vt:lpstr>建設分析用投入係数!Print_Titles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2026-03-17T06:28:45Z</dcterms:created>
  <dcterms:modified xsi:type="dcterms:W3CDTF">2026-03-26T23:48:01Z</dcterms:modified>
</cp:coreProperties>
</file>