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65" windowWidth="19395" windowHeight="7785" activeTab="2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'別添（財産目録）'!$A$1:$N$106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J50" i="4" l="1"/>
  <c r="J51" i="4"/>
  <c r="J52" i="4"/>
  <c r="J98" i="4"/>
  <c r="J97" i="4"/>
  <c r="J86" i="4"/>
  <c r="J49" i="4"/>
  <c r="J48" i="4"/>
  <c r="J47" i="4"/>
  <c r="J46" i="4"/>
  <c r="J45" i="4"/>
  <c r="J44" i="4"/>
  <c r="J43" i="4"/>
  <c r="J40" i="4"/>
  <c r="J36" i="4"/>
  <c r="J32" i="4"/>
  <c r="J62" i="4" l="1"/>
  <c r="J63" i="4" s="1"/>
  <c r="J64" i="4" s="1"/>
  <c r="J99" i="4" s="1"/>
  <c r="H97" i="4" l="1"/>
  <c r="I98" i="4" l="1"/>
  <c r="H98" i="4"/>
  <c r="I97" i="4"/>
  <c r="I86" i="4"/>
  <c r="H86" i="4"/>
  <c r="I62" i="4"/>
  <c r="I63" i="4" s="1"/>
  <c r="I64" i="4" s="1"/>
  <c r="I99" i="4" s="1"/>
  <c r="H62" i="4"/>
  <c r="H63" i="4" s="1"/>
  <c r="H64" i="4" s="1"/>
  <c r="H99" i="4" s="1"/>
  <c r="I40" i="4"/>
  <c r="H40" i="4"/>
  <c r="I32" i="4"/>
  <c r="H32" i="4"/>
  <c r="L40" i="8" l="1"/>
  <c r="M40" i="8" s="1"/>
  <c r="L41" i="8"/>
  <c r="M44" i="8"/>
  <c r="M43" i="8"/>
  <c r="M42" i="8"/>
  <c r="Z44" i="8" l="1"/>
  <c r="Z43" i="8"/>
  <c r="X44" i="8"/>
  <c r="X43" i="8"/>
  <c r="G62" i="8"/>
  <c r="D56" i="8" l="1"/>
  <c r="W44" i="8"/>
  <c r="U44" i="8"/>
  <c r="S44" i="8"/>
  <c r="P44" i="8"/>
  <c r="Q44" i="8" s="1"/>
  <c r="R44" i="8" s="1"/>
  <c r="L44" i="8"/>
  <c r="I44" i="8"/>
  <c r="W43" i="8"/>
  <c r="U43" i="8"/>
  <c r="S43" i="8"/>
  <c r="P43" i="8"/>
  <c r="Q43" i="8" s="1"/>
  <c r="R43" i="8" s="1"/>
  <c r="L43" i="8"/>
  <c r="N43" i="8" s="1"/>
  <c r="I43" i="8"/>
  <c r="W42" i="8"/>
  <c r="U42" i="8"/>
  <c r="S42" i="8"/>
  <c r="P42" i="8"/>
  <c r="Q42" i="8" s="1"/>
  <c r="R42" i="8" s="1"/>
  <c r="L42" i="8"/>
  <c r="I42" i="8"/>
  <c r="W41" i="8"/>
  <c r="U41" i="8"/>
  <c r="P41" i="8"/>
  <c r="Q41" i="8" s="1"/>
  <c r="R41" i="8" s="1"/>
  <c r="M41" i="8"/>
  <c r="I41" i="8"/>
  <c r="W40" i="8"/>
  <c r="U40" i="8"/>
  <c r="Z40" i="8" s="1"/>
  <c r="P40" i="8"/>
  <c r="Q40" i="8" s="1"/>
  <c r="R40" i="8" s="1"/>
  <c r="I40" i="8"/>
  <c r="D31" i="8"/>
  <c r="D30" i="8"/>
  <c r="D28" i="8"/>
  <c r="D24" i="8"/>
  <c r="D29" i="8" s="1"/>
  <c r="D11" i="8"/>
  <c r="D72" i="8" s="1"/>
  <c r="Z42" i="8" l="1"/>
  <c r="X42" i="8"/>
  <c r="Z41" i="8"/>
  <c r="X41" i="8"/>
  <c r="X40" i="8"/>
  <c r="AA40" i="8" s="1"/>
  <c r="AA43" i="8"/>
  <c r="AA44" i="8"/>
  <c r="N41" i="8"/>
  <c r="S41" i="8" s="1"/>
  <c r="N42" i="8"/>
  <c r="N44" i="8"/>
  <c r="N40" i="8"/>
  <c r="D32" i="8"/>
  <c r="D73" i="8" s="1"/>
  <c r="AA42" i="8" l="1"/>
  <c r="AA41" i="8"/>
  <c r="S40" i="8"/>
  <c r="S45" i="8" s="1"/>
  <c r="D54" i="8" s="1"/>
  <c r="AA45" i="8" l="1"/>
  <c r="D55" i="8" s="1"/>
  <c r="D57" i="8" s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38" i="4"/>
  <c r="M37" i="4"/>
  <c r="M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<sst xmlns="http://schemas.openxmlformats.org/spreadsheetml/2006/main" count="212" uniqueCount="184">
  <si>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</si>
  <si>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</si>
  <si>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</si>
  <si>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</si>
  <si>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</si>
  <si>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</si>
  <si>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</si>
  <si>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</si>
  <si>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</si>
  <si>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</si>
  <si>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</si>
  <si>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</si>
  <si>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</si>
  <si>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</si>
  <si>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</si>
  <si>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</si>
  <si>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</si>
  <si>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</si>
  <si>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</si>
  <si>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</si>
  <si>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</si>
  <si>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</si>
  <si>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</si>
  <si>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</si>
  <si>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</si>
  <si>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</si>
  <si>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</si>
  <si>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</si>
  <si>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</si>
  <si>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</si>
  <si>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</si>
  <si>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</si>
  <si>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</si>
  <si>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</si>
  <si>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</si>
  <si>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</si>
  <si>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</si>
  <si>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</si>
  <si>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</si>
  <si>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</si>
  <si>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</si>
  <si>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</si>
  <si>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</si>
  <si>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</si>
  <si>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</si>
  <si>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</si>
  <si>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</si>
  <si>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</si>
  <si>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</si>
  <si>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</si>
  <si>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</si>
  <si>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</si>
  <si>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</si>
  <si>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</si>
  <si>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</si>
  <si>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</si>
  <si>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</si>
  <si>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</si>
  <si>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</si>
  <si>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</si>
  <si>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</si>
  <si>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</si>
  <si>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</si>
  <si>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</si>
  <si>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</si>
  <si>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</si>
  <si>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</si>
  <si>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</si>
  <si>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</si>
  <si>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</si>
  <si>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</si>
  <si>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</si>
  <si>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</si>
  <si>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</si>
  <si>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</si>
  <si>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</si>
  <si>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</si>
  <si>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</si>
  <si>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</si>
  <si>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</si>
  <si>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</si>
  <si>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</si>
  <si>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</si>
  <si>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</si>
  <si>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</si>
  <si>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</si>
  <si>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</si>
  <si>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</si>
  <si>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</si>
  <si>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</si>
  <si>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</si>
  <si>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</si>
  <si>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</si>
  <si>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</si>
  <si>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</si>
  <si>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</si>
  <si>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</si>
  <si>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</si>
  <si>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</si>
  <si>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</si>
  <si>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</si>
  <si>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</si>
  <si>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</si>
  <si>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</si>
  <si>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</si>
  <si>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</si>
  <si>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</si>
  <si>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</si>
  <si>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</si>
  <si>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</si>
  <si>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</si>
  <si>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</si>
  <si>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</si>
  <si>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</si>
  <si>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</si>
  <si>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</si>
  <si>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</si>
  <si>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</si>
  <si>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</si>
  <si>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</si>
  <si>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</si>
  <si>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</si>
  <si>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</si>
  <si>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</si>
  <si>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</si>
  <si>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</si>
  <si>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</si>
  <si>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</si>
  <si>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</si>
  <si>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</si>
  <si>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</si>
  <si>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</si>
  <si>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</si>
  <si>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</si>
  <si>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</si>
  <si>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</si>
  <si>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</si>
  <si>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</si>
  <si>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</si>
  <si>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</si>
  <si>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</si>
  <si>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</si>
  <si>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</si>
  <si>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</si>
  <si>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</si>
  <si>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</si>
  <si>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</si>
  <si>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</si>
  <si>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</si>
  <si>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</si>
  <si>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</si>
  <si>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</si>
  <si>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</si>
  <si>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</si>
  <si>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</si>
  <si>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</si>
  <si>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</si>
  <si>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</si>
  <si>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</si>
  <si>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</si>
  <si>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</si>
  <si>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</si>
  <si>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</si>
  <si>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</si>
  <si>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</si>
  <si>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</si>
  <si>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</si>
  <si>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</si>
  <si>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</si>
  <si>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</si>
  <si>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</si>
  <si>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</si>
  <si>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</si>
  <si>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</si>
  <si>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</si>
  <si>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</si>
  <si>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</si>
  <si>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</si>
  <si>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</si>
  <si>
    <t>（別紙２）</t>
    <rPh sb="1" eb="3">
      <t>ベッシ</t>
    </rPh>
    <phoneticPr fontId="3"/>
  </si>
  <si>
    <t>建設時延べ床面積
（少数点以下第４位を四捨五入）</t>
    <phoneticPr fontId="3"/>
  </si>
  <si>
    <t xml:space="preserve">（入力上の留意事項）
</t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</si>
  <si>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rPh sb="11" eb="13">
      <t>フメイ</t>
    </rPh>
    <rPh sb="14" eb="16">
      <t>バアイ</t>
    </rPh>
    <rPh sb="18" eb="20">
      <t>キサイ</t>
    </rPh>
    <rPh sb="20" eb="22">
      <t>ヨウリョウ</t>
    </rPh>
    <rPh sb="23" eb="24">
      <t>シタガ</t>
    </rPh>
    <rPh sb="26" eb="28">
      <t>ニュウリョク</t>
    </rPh>
    <phoneticPr fontId="3"/>
  </si>
  <si>
    <t>※ 財産目録については、科目を分けた場合は、小計欄を設けることとしていますが、エクセル版の社会福祉充実残額算定シート別添（財産目録）については、小計欄を設けなくても差し支えありません。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</si>
</sst>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);[Red]\(#,##0.000\)"/>
    <numFmt numFmtId="181" formatCode="0_ ;[Red]\-0\ "/>
    <numFmt numFmtId="182" formatCode="[$-411]ggge&quot;年&quot;m&quot;月&quot;d&quot;日現在&quot;;@"/>
    <numFmt numFmtId="183" formatCode="????&quot;年度&quot;"/>
    <numFmt numFmtId="184" formatCode="0.000%"/>
    <numFmt numFmtId="185" formatCode="0.000_);[Red]\(0.000\)"/>
    <numFmt numFmtId="186" formatCode="#,##0.000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3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3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1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1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184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5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86" fontId="18" fillId="0" borderId="26" xfId="0" applyNumberFormat="1" applyFont="1" applyFill="1" applyBorder="1">
      <alignment vertical="center"/>
    </xf>
    <xf numFmtId="186" fontId="18" fillId="0" borderId="27" xfId="0" applyNumberFormat="1" applyFont="1" applyFill="1" applyBorder="1">
      <alignment vertical="center"/>
    </xf>
    <xf numFmtId="186" fontId="18" fillId="0" borderId="28" xfId="0" applyNumberFormat="1" applyFont="1" applyFill="1" applyBorder="1">
      <alignment vertical="center"/>
    </xf>
    <xf numFmtId="0" fontId="25" fillId="4" borderId="0" xfId="0" applyFont="1" applyFill="1" applyAlignment="1">
      <alignment horizontal="right" vertical="center"/>
    </xf>
    <xf numFmtId="178" fontId="18" fillId="6" borderId="1" xfId="1" applyNumberFormat="1" applyFont="1" applyFill="1" applyBorder="1">
      <alignment vertical="center"/>
    </xf>
    <xf numFmtId="184" fontId="18" fillId="6" borderId="1" xfId="0" applyNumberFormat="1" applyFont="1" applyFill="1" applyBorder="1">
      <alignment vertical="center"/>
    </xf>
    <xf numFmtId="0" fontId="24" fillId="4" borderId="0" xfId="6" applyFont="1" applyFill="1">
      <alignment vertical="center"/>
    </xf>
    <xf numFmtId="38" fontId="8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8" fillId="4" borderId="2" xfId="4" applyNumberFormat="1" applyFont="1" applyFill="1" applyBorder="1" applyAlignment="1" applyProtection="1">
      <alignment horizontal="right" vertical="center" wrapText="1"/>
      <protection hidden="1"/>
    </xf>
    <xf numFmtId="183" fontId="12" fillId="4" borderId="6" xfId="4" applyNumberFormat="1" applyFont="1" applyFill="1" applyBorder="1" applyAlignment="1" applyProtection="1">
      <alignment vertical="center" wrapText="1"/>
    </xf>
    <xf numFmtId="0" fontId="8" fillId="4" borderId="0" xfId="6" applyFont="1" applyFill="1" applyAlignment="1">
      <alignment vertical="center"/>
    </xf>
    <xf numFmtId="0" fontId="8" fillId="4" borderId="0" xfId="6" applyFont="1" applyFill="1">
      <alignment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2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view="pageBreakPreview" topLeftCell="A13" zoomScale="70" zoomScaleNormal="70" zoomScaleSheetLayoutView="70" workbookViewId="0">
      <selection activeCell="E4" sqref="E4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8"/>
      <c r="AB1" s="164" t="s">
        <v>179</v>
      </c>
    </row>
    <row r="2" spans="1:28" ht="39.950000000000003" customHeight="1" thickBot="1">
      <c r="A2" s="120"/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21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19" t="s">
        <v>163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3"/>
      <c r="G6" s="124" t="s">
        <v>176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2"/>
      <c r="G7" s="12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4"/>
      <c r="G8" s="124" t="s">
        <v>173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2"/>
      <c r="G9" s="12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55"/>
      <c r="G10" s="124" t="s">
        <v>182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56"/>
      <c r="G11" s="124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4" t="s">
        <v>174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19" t="s">
        <v>164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2"/>
      <c r="G16" s="122"/>
      <c r="H16" s="122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3"/>
      <c r="G17" s="123"/>
      <c r="H17" s="12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2"/>
      <c r="G18" s="122"/>
      <c r="H18" s="12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2"/>
      <c r="G19" s="122"/>
      <c r="H19" s="122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2"/>
      <c r="G20" s="122"/>
      <c r="H20" s="12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2"/>
      <c r="G21" s="122"/>
      <c r="H21" s="12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2"/>
      <c r="G22" s="122"/>
      <c r="H22" s="12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2"/>
      <c r="G23" s="122"/>
      <c r="H23" s="12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2"/>
      <c r="G24" s="122"/>
      <c r="H24" s="12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3"/>
      <c r="G25" s="123"/>
      <c r="H25" s="12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2"/>
      <c r="G26" s="122"/>
      <c r="H26" s="12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19" t="s">
        <v>165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89" t="s">
        <v>70</v>
      </c>
      <c r="D37" s="189" t="s">
        <v>158</v>
      </c>
      <c r="E37" s="191" t="s">
        <v>180</v>
      </c>
      <c r="F37" s="189" t="s">
        <v>72</v>
      </c>
      <c r="G37" s="189" t="s">
        <v>73</v>
      </c>
      <c r="H37" s="189" t="s">
        <v>43</v>
      </c>
      <c r="I37" s="181" t="s">
        <v>44</v>
      </c>
      <c r="J37" s="182"/>
      <c r="K37" s="182"/>
      <c r="L37" s="182"/>
      <c r="M37" s="182"/>
      <c r="N37" s="183"/>
      <c r="O37" s="193" t="s">
        <v>168</v>
      </c>
      <c r="P37" s="194"/>
      <c r="Q37" s="194"/>
      <c r="R37" s="195"/>
      <c r="S37" s="189" t="s">
        <v>45</v>
      </c>
      <c r="T37" s="87"/>
      <c r="U37" s="179" t="s">
        <v>77</v>
      </c>
      <c r="V37" s="179" t="s">
        <v>151</v>
      </c>
      <c r="W37" s="197" t="s">
        <v>67</v>
      </c>
      <c r="X37" s="198" t="s">
        <v>69</v>
      </c>
      <c r="Y37" s="201" t="s">
        <v>68</v>
      </c>
      <c r="Z37" s="202"/>
      <c r="AA37" s="179" t="s">
        <v>172</v>
      </c>
      <c r="AB37" s="88"/>
    </row>
    <row r="38" spans="1:28" s="89" customFormat="1" ht="24.95" customHeight="1">
      <c r="A38" s="65"/>
      <c r="B38" s="86"/>
      <c r="C38" s="190"/>
      <c r="D38" s="190"/>
      <c r="E38" s="192"/>
      <c r="F38" s="190"/>
      <c r="G38" s="190"/>
      <c r="H38" s="190"/>
      <c r="I38" s="179" t="s">
        <v>74</v>
      </c>
      <c r="J38" s="181" t="s">
        <v>65</v>
      </c>
      <c r="K38" s="182"/>
      <c r="L38" s="182"/>
      <c r="M38" s="183"/>
      <c r="N38" s="179" t="s">
        <v>76</v>
      </c>
      <c r="O38" s="179" t="s">
        <v>159</v>
      </c>
      <c r="P38" s="185" t="s">
        <v>160</v>
      </c>
      <c r="Q38" s="185"/>
      <c r="R38" s="186" t="s">
        <v>169</v>
      </c>
      <c r="S38" s="190"/>
      <c r="T38" s="87"/>
      <c r="U38" s="180"/>
      <c r="V38" s="180"/>
      <c r="W38" s="197"/>
      <c r="X38" s="199"/>
      <c r="Y38" s="179" t="s">
        <v>153</v>
      </c>
      <c r="Z38" s="179" t="s">
        <v>152</v>
      </c>
      <c r="AA38" s="180"/>
      <c r="AB38" s="88"/>
    </row>
    <row r="39" spans="1:28" s="89" customFormat="1" ht="50.1" customHeight="1" thickBot="1">
      <c r="A39" s="65"/>
      <c r="B39" s="86"/>
      <c r="C39" s="190"/>
      <c r="D39" s="190"/>
      <c r="E39" s="192"/>
      <c r="F39" s="190"/>
      <c r="G39" s="190"/>
      <c r="H39" s="190"/>
      <c r="I39" s="180"/>
      <c r="J39" s="159" t="s">
        <v>75</v>
      </c>
      <c r="K39" s="150" t="s">
        <v>154</v>
      </c>
      <c r="L39" s="160" t="s">
        <v>155</v>
      </c>
      <c r="M39" s="160" t="s">
        <v>177</v>
      </c>
      <c r="N39" s="184"/>
      <c r="O39" s="184"/>
      <c r="P39" s="160" t="s">
        <v>156</v>
      </c>
      <c r="Q39" s="160" t="s">
        <v>157</v>
      </c>
      <c r="R39" s="187"/>
      <c r="S39" s="196"/>
      <c r="T39" s="87"/>
      <c r="U39" s="184"/>
      <c r="V39" s="184"/>
      <c r="W39" s="197"/>
      <c r="X39" s="200"/>
      <c r="Y39" s="184"/>
      <c r="Z39" s="184"/>
      <c r="AA39" s="184"/>
      <c r="AB39" s="88"/>
    </row>
    <row r="40" spans="1:28" ht="24.95" customHeight="1" outlineLevel="1" thickTop="1">
      <c r="A40" s="65"/>
      <c r="B40" s="62"/>
      <c r="C40" s="90"/>
      <c r="D40" s="91"/>
      <c r="E40" s="161"/>
      <c r="F40" s="92"/>
      <c r="G40" s="92"/>
      <c r="H40" s="126"/>
      <c r="I40" s="149" t="str">
        <f>IF(D40&lt;&gt;"", VLOOKUP(D40,'テーブル（デフレーター）'!$A$3:$C$118,3,TRUE), "-")</f>
        <v>-</v>
      </c>
      <c r="J40" s="94">
        <v>250000</v>
      </c>
      <c r="K40" s="127"/>
      <c r="L40" s="96" t="str">
        <f t="shared" ref="L40:L44" si="0">IF(E40&lt;&gt;"", E40, "-")</f>
        <v>-</v>
      </c>
      <c r="M40" s="96" t="str">
        <f>IFERROR(ROUND(J40/(K40/L40),3), "-")</f>
        <v>-</v>
      </c>
      <c r="N40" s="157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5" t="str">
        <f>IFERROR(ROUNDUP(P40/K40,3), "-")</f>
        <v>-</v>
      </c>
      <c r="R40" s="166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1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2"/>
      <c r="Z40" s="165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62"/>
      <c r="F41" s="100"/>
      <c r="G41" s="100"/>
      <c r="H41" s="93"/>
      <c r="I41" s="149" t="str">
        <f>IF(D41&lt;&gt;"", VLOOKUP(D41,'テーブル（デフレーター）'!$A$3:$C$118,3,TRUE), "-")</f>
        <v>-</v>
      </c>
      <c r="J41" s="94">
        <v>250000</v>
      </c>
      <c r="K41" s="95"/>
      <c r="L41" s="96" t="str">
        <f>IF(E41&lt;&gt;"", E41, "-")</f>
        <v>-</v>
      </c>
      <c r="M41" s="96" t="str">
        <f>IFERROR(ROUND(J41/(K41/L41),3), "-")</f>
        <v>-</v>
      </c>
      <c r="N41" s="157" t="str">
        <f t="shared" ref="N41:N44" si="1">IF(M41="-",I41,IF(AND(I41&lt;&gt;"-", M41&lt;&gt;"-"), MAX(I41,M41), "-"))</f>
        <v>-</v>
      </c>
      <c r="O41" s="97">
        <v>0.22</v>
      </c>
      <c r="P41" s="98" t="str">
        <f t="shared" ref="P41:P44" si="2">IF(F41&lt;&gt;"", F41, "-")</f>
        <v>-</v>
      </c>
      <c r="Q41" s="125" t="str">
        <f t="shared" ref="Q41:Q44" si="3">IFERROR(ROUNDUP(P41/K41,3), "-")</f>
        <v>-</v>
      </c>
      <c r="R41" s="166">
        <f t="shared" ref="R41:R44" si="4">IF(Q41="-",O41,IF(AND(O41&lt;&gt;"-", Q41&lt;&gt;"-"), MAX(O41,Q41), "-"))</f>
        <v>0.22</v>
      </c>
      <c r="S41" s="98" t="str">
        <f t="shared" ref="S41:S44" si="5">IF(H41="","-",IFERROR(ROUNDDOWN(H41*N41*R41,0), "-"))</f>
        <v>-</v>
      </c>
      <c r="T41" s="99"/>
      <c r="U41" s="151" t="str">
        <f t="shared" ref="U41:U44" si="6">IF(H41&lt;&gt;"",H41,"-")</f>
        <v>-</v>
      </c>
      <c r="V41" s="97">
        <v>0.3</v>
      </c>
      <c r="W41" s="81" t="str">
        <f t="shared" ref="W41:W44" si="7">IF(G41&lt;&gt;"", G41, "-")</f>
        <v>-</v>
      </c>
      <c r="X41" s="81" t="str">
        <f t="shared" ref="X41:X44" si="8">IFERROR( IF((U41*V41)-W41 &lt; 0, 0, ROUNDDOWN((U41*V41)-W41, 0)), "-")</f>
        <v>-</v>
      </c>
      <c r="Y41" s="73"/>
      <c r="Z41" s="81" t="str">
        <f t="shared" ref="Z41:Z44" si="9">IFERROR(ROUNDDOWN((U41*V41) * (Y41/(U41+Y41)), 0), "-")</f>
        <v>-</v>
      </c>
      <c r="AA41" s="81" t="str">
        <f t="shared" ref="AA41:AA44" si="10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62"/>
      <c r="F42" s="100"/>
      <c r="G42" s="100"/>
      <c r="H42" s="93"/>
      <c r="I42" s="149" t="str">
        <f>IF(D42&lt;&gt;"", VLOOKUP(D42,'テーブル（デフレーター）'!$A$3:$C$118,3,TRUE), "-")</f>
        <v>-</v>
      </c>
      <c r="J42" s="94">
        <v>250000</v>
      </c>
      <c r="K42" s="95"/>
      <c r="L42" s="96" t="str">
        <f t="shared" si="0"/>
        <v>-</v>
      </c>
      <c r="M42" s="96" t="str">
        <f>IFERROR(ROUND(J42/(K42/L42),3), "-")</f>
        <v>-</v>
      </c>
      <c r="N42" s="157" t="str">
        <f t="shared" si="1"/>
        <v>-</v>
      </c>
      <c r="O42" s="97">
        <v>0.22</v>
      </c>
      <c r="P42" s="98" t="str">
        <f t="shared" si="2"/>
        <v>-</v>
      </c>
      <c r="Q42" s="125" t="str">
        <f t="shared" si="3"/>
        <v>-</v>
      </c>
      <c r="R42" s="166">
        <f t="shared" si="4"/>
        <v>0.22</v>
      </c>
      <c r="S42" s="98" t="str">
        <f t="shared" si="5"/>
        <v>-</v>
      </c>
      <c r="T42" s="99"/>
      <c r="U42" s="151" t="str">
        <f t="shared" si="6"/>
        <v>-</v>
      </c>
      <c r="V42" s="97">
        <v>0.3</v>
      </c>
      <c r="W42" s="81" t="str">
        <f t="shared" si="7"/>
        <v>-</v>
      </c>
      <c r="X42" s="81" t="str">
        <f t="shared" si="8"/>
        <v>-</v>
      </c>
      <c r="Y42" s="73"/>
      <c r="Z42" s="81" t="str">
        <f t="shared" si="9"/>
        <v>-</v>
      </c>
      <c r="AA42" s="81" t="str">
        <f t="shared" si="10"/>
        <v>-</v>
      </c>
      <c r="AB42" s="64"/>
    </row>
    <row r="43" spans="1:28" ht="24.95" customHeight="1" outlineLevel="1">
      <c r="A43" s="65"/>
      <c r="B43" s="62"/>
      <c r="C43" s="90"/>
      <c r="D43" s="91"/>
      <c r="E43" s="162"/>
      <c r="F43" s="100"/>
      <c r="G43" s="100"/>
      <c r="H43" s="93"/>
      <c r="I43" s="149" t="str">
        <f>IF(D43&lt;&gt;"", VLOOKUP(D43,'テーブル（デフレーター）'!$A$3:$C$118,3,TRUE), "-")</f>
        <v>-</v>
      </c>
      <c r="J43" s="94">
        <v>250000</v>
      </c>
      <c r="K43" s="95"/>
      <c r="L43" s="96" t="str">
        <f t="shared" si="0"/>
        <v>-</v>
      </c>
      <c r="M43" s="96" t="str">
        <f>IFERROR(ROUND(J43/(K43/L43),3), "-")</f>
        <v>-</v>
      </c>
      <c r="N43" s="157" t="str">
        <f t="shared" si="1"/>
        <v>-</v>
      </c>
      <c r="O43" s="97">
        <v>0.22</v>
      </c>
      <c r="P43" s="98" t="str">
        <f t="shared" si="2"/>
        <v>-</v>
      </c>
      <c r="Q43" s="125" t="str">
        <f t="shared" si="3"/>
        <v>-</v>
      </c>
      <c r="R43" s="166">
        <f t="shared" si="4"/>
        <v>0.22</v>
      </c>
      <c r="S43" s="98" t="str">
        <f t="shared" si="5"/>
        <v>-</v>
      </c>
      <c r="T43" s="99"/>
      <c r="U43" s="151" t="str">
        <f t="shared" si="6"/>
        <v>-</v>
      </c>
      <c r="V43" s="97">
        <v>0.3</v>
      </c>
      <c r="W43" s="81" t="str">
        <f t="shared" si="7"/>
        <v>-</v>
      </c>
      <c r="X43" s="81" t="str">
        <f t="shared" si="8"/>
        <v>-</v>
      </c>
      <c r="Y43" s="73"/>
      <c r="Z43" s="81" t="str">
        <f t="shared" si="9"/>
        <v>-</v>
      </c>
      <c r="AA43" s="81" t="str">
        <f t="shared" si="10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63"/>
      <c r="F44" s="101"/>
      <c r="G44" s="101"/>
      <c r="H44" s="93"/>
      <c r="I44" s="149" t="str">
        <f>IF(D44&lt;&gt;"", VLOOKUP(D44,'テーブル（デフレーター）'!$A$3:$C$118,3,TRUE), "-")</f>
        <v>-</v>
      </c>
      <c r="J44" s="94">
        <v>250000</v>
      </c>
      <c r="K44" s="95"/>
      <c r="L44" s="96" t="str">
        <f t="shared" si="0"/>
        <v>-</v>
      </c>
      <c r="M44" s="96" t="str">
        <f>IFERROR(ROUND(J44/(K44/L44),3), "-")</f>
        <v>-</v>
      </c>
      <c r="N44" s="157" t="str">
        <f t="shared" si="1"/>
        <v>-</v>
      </c>
      <c r="O44" s="97">
        <v>0.22</v>
      </c>
      <c r="P44" s="98" t="str">
        <f t="shared" si="2"/>
        <v>-</v>
      </c>
      <c r="Q44" s="125" t="str">
        <f t="shared" si="3"/>
        <v>-</v>
      </c>
      <c r="R44" s="166">
        <f t="shared" si="4"/>
        <v>0.22</v>
      </c>
      <c r="S44" s="98" t="str">
        <f t="shared" si="5"/>
        <v>-</v>
      </c>
      <c r="T44" s="99"/>
      <c r="U44" s="151" t="str">
        <f t="shared" si="6"/>
        <v>-</v>
      </c>
      <c r="V44" s="97">
        <v>0.3</v>
      </c>
      <c r="W44" s="81" t="str">
        <f t="shared" si="7"/>
        <v>-</v>
      </c>
      <c r="X44" s="81" t="str">
        <f t="shared" si="8"/>
        <v>-</v>
      </c>
      <c r="Y44" s="73"/>
      <c r="Z44" s="81" t="str">
        <f t="shared" si="9"/>
        <v>-</v>
      </c>
      <c r="AA44" s="81" t="str">
        <f t="shared" si="10"/>
        <v>-</v>
      </c>
      <c r="AB44" s="64"/>
    </row>
    <row r="45" spans="1:28" ht="24.95" customHeight="1" thickTop="1">
      <c r="A45" s="65"/>
      <c r="B45" s="62"/>
      <c r="C45" s="70" t="s">
        <v>1</v>
      </c>
      <c r="D45" s="102"/>
      <c r="E45" s="103"/>
      <c r="F45" s="103"/>
      <c r="G45" s="103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4">
        <f>SUM(S40:S44)</f>
        <v>0</v>
      </c>
      <c r="T45" s="105"/>
      <c r="U45" s="102"/>
      <c r="V45" s="102"/>
      <c r="W45" s="102"/>
      <c r="X45" s="102"/>
      <c r="Y45" s="102"/>
      <c r="Z45" s="102"/>
      <c r="AA45" s="104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6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175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7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8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19" t="s">
        <v>166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09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0">
        <v>12</v>
      </c>
      <c r="F62" s="110">
        <v>3</v>
      </c>
      <c r="G62" s="111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19" t="s">
        <v>161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09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2">
        <v>12</v>
      </c>
      <c r="F67" s="112">
        <v>12</v>
      </c>
      <c r="G67" s="111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19" t="s">
        <v>162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74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75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3" t="s">
        <v>54</v>
      </c>
      <c r="D73" s="94">
        <f>D32</f>
        <v>0</v>
      </c>
      <c r="E73" s="176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77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7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178</v>
      </c>
      <c r="D76" s="94" t="str">
        <f>IF(G67="-","",G67)</f>
        <v/>
      </c>
      <c r="E76" s="1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8">
        <f>ROUNDDOWN(D72 - E73, -4)</f>
        <v>0</v>
      </c>
      <c r="E77" s="11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7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2 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2"/>
  <sheetViews>
    <sheetView showGridLines="0" zoomScale="90" zoomScaleNormal="90" workbookViewId="0">
      <selection activeCell="G9" sqref="G9"/>
    </sheetView>
  </sheetViews>
  <sheetFormatPr defaultRowHeight="14.1" customHeight="1"/>
  <cols>
    <col min="1" max="1" width="1.125" style="133" customWidth="1"/>
    <col min="2" max="2" width="3.625" style="133" customWidth="1"/>
    <col min="3" max="3" width="2.75" style="133" customWidth="1"/>
    <col min="4" max="4" width="32.625" style="133" customWidth="1"/>
    <col min="5" max="5" width="30.375" style="133" bestFit="1" customWidth="1"/>
    <col min="6" max="6" width="12" style="133" bestFit="1" customWidth="1"/>
    <col min="7" max="7" width="35.625" style="133" customWidth="1"/>
    <col min="8" max="10" width="15" style="133" customWidth="1"/>
    <col min="11" max="11" width="4.875" style="133" customWidth="1"/>
    <col min="12" max="12" width="10.125" style="133" bestFit="1" customWidth="1"/>
    <col min="13" max="13" width="15" style="133" customWidth="1"/>
    <col min="14" max="14" width="3.5" style="133" customWidth="1"/>
    <col min="15" max="19" width="9" style="133" hidden="1" customWidth="1"/>
    <col min="20" max="20" width="9" style="133" customWidth="1"/>
    <col min="21" max="16384" width="9" style="133"/>
  </cols>
  <sheetData>
    <row r="1" spans="1:14" ht="18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167</v>
      </c>
    </row>
    <row r="2" spans="1:14" s="12" customFormat="1" ht="18" customHeight="1" thickBot="1">
      <c r="A2" s="207" t="s">
        <v>150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8">
        <v>42825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9" t="s">
        <v>64</v>
      </c>
      <c r="M5" s="209"/>
    </row>
    <row r="6" spans="1:14" s="12" customFormat="1" ht="14.1" customHeight="1">
      <c r="A6" s="20"/>
      <c r="B6" s="210" t="s">
        <v>78</v>
      </c>
      <c r="C6" s="211"/>
      <c r="D6" s="212"/>
      <c r="E6" s="129" t="s">
        <v>79</v>
      </c>
      <c r="F6" s="129" t="s">
        <v>9</v>
      </c>
      <c r="G6" s="129" t="s">
        <v>10</v>
      </c>
      <c r="H6" s="129" t="s">
        <v>11</v>
      </c>
      <c r="I6" s="129" t="s">
        <v>12</v>
      </c>
      <c r="J6" s="58" t="s">
        <v>13</v>
      </c>
      <c r="K6" s="15"/>
      <c r="L6" s="58" t="s">
        <v>14</v>
      </c>
      <c r="M6" s="130" t="s">
        <v>15</v>
      </c>
    </row>
    <row r="7" spans="1:14" s="12" customFormat="1" ht="14.1" customHeight="1">
      <c r="A7" s="20"/>
      <c r="B7" s="213" t="s">
        <v>80</v>
      </c>
      <c r="C7" s="214"/>
      <c r="D7" s="214"/>
      <c r="E7" s="214"/>
      <c r="F7" s="214"/>
      <c r="G7" s="214"/>
      <c r="H7" s="128"/>
      <c r="I7" s="128"/>
      <c r="J7" s="22"/>
      <c r="K7" s="23"/>
      <c r="L7" s="19"/>
      <c r="M7" s="19"/>
      <c r="N7" s="134"/>
    </row>
    <row r="8" spans="1:14" s="12" customFormat="1" ht="14.1" customHeight="1" thickBot="1">
      <c r="A8" s="20"/>
      <c r="B8" s="213" t="s">
        <v>81</v>
      </c>
      <c r="C8" s="214"/>
      <c r="D8" s="214"/>
      <c r="E8" s="214"/>
      <c r="F8" s="214"/>
      <c r="G8" s="214"/>
      <c r="H8" s="128"/>
      <c r="I8" s="128"/>
      <c r="J8" s="22"/>
      <c r="K8" s="19"/>
      <c r="L8" s="19"/>
      <c r="M8" s="19"/>
      <c r="N8" s="134"/>
    </row>
    <row r="9" spans="1:14" s="12" customFormat="1" ht="14.1" customHeight="1" thickTop="1">
      <c r="A9" s="20"/>
      <c r="B9" s="24"/>
      <c r="C9" s="25" t="s">
        <v>82</v>
      </c>
      <c r="D9" s="26"/>
      <c r="E9" s="27"/>
      <c r="F9" s="28"/>
      <c r="G9" s="29"/>
      <c r="H9" s="135"/>
      <c r="I9" s="135"/>
      <c r="J9" s="136"/>
      <c r="K9" s="19"/>
      <c r="L9" s="5"/>
      <c r="M9" s="137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83</v>
      </c>
      <c r="D10" s="31"/>
      <c r="E10" s="10"/>
      <c r="F10" s="32"/>
      <c r="G10" s="10"/>
      <c r="H10" s="138"/>
      <c r="I10" s="138"/>
      <c r="J10" s="51"/>
      <c r="K10" s="19"/>
      <c r="L10" s="6"/>
      <c r="M10" s="139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84</v>
      </c>
      <c r="D11" s="31"/>
      <c r="E11" s="10"/>
      <c r="F11" s="32"/>
      <c r="G11" s="10"/>
      <c r="H11" s="138"/>
      <c r="I11" s="138"/>
      <c r="J11" s="51"/>
      <c r="K11" s="19"/>
      <c r="L11" s="6"/>
      <c r="M11" s="139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85</v>
      </c>
      <c r="D12" s="31"/>
      <c r="E12" s="10"/>
      <c r="F12" s="32"/>
      <c r="G12" s="10"/>
      <c r="H12" s="138"/>
      <c r="I12" s="138"/>
      <c r="J12" s="51"/>
      <c r="K12" s="19"/>
      <c r="L12" s="6"/>
      <c r="M12" s="139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86</v>
      </c>
      <c r="D13" s="31"/>
      <c r="E13" s="10"/>
      <c r="F13" s="32"/>
      <c r="G13" s="10"/>
      <c r="H13" s="138"/>
      <c r="I13" s="138"/>
      <c r="J13" s="51"/>
      <c r="K13" s="19"/>
      <c r="L13" s="6"/>
      <c r="M13" s="139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87</v>
      </c>
      <c r="D14" s="31"/>
      <c r="E14" s="10"/>
      <c r="F14" s="32"/>
      <c r="G14" s="10"/>
      <c r="H14" s="138"/>
      <c r="I14" s="138"/>
      <c r="J14" s="51"/>
      <c r="K14" s="19"/>
      <c r="L14" s="6"/>
      <c r="M14" s="139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88</v>
      </c>
      <c r="D15" s="31"/>
      <c r="E15" s="10"/>
      <c r="F15" s="32"/>
      <c r="G15" s="10"/>
      <c r="H15" s="138"/>
      <c r="I15" s="138"/>
      <c r="J15" s="51"/>
      <c r="K15" s="19"/>
      <c r="L15" s="6"/>
      <c r="M15" s="139" t="str">
        <f t="shared" si="0"/>
        <v/>
      </c>
    </row>
    <row r="16" spans="1:14" s="12" customFormat="1" ht="14.1" customHeight="1">
      <c r="A16" s="20">
        <v>1</v>
      </c>
      <c r="B16" s="23"/>
      <c r="C16" s="30" t="s">
        <v>89</v>
      </c>
      <c r="D16" s="31"/>
      <c r="E16" s="10"/>
      <c r="F16" s="32"/>
      <c r="G16" s="10"/>
      <c r="H16" s="138"/>
      <c r="I16" s="138"/>
      <c r="J16" s="51"/>
      <c r="K16" s="19"/>
      <c r="L16" s="6"/>
      <c r="M16" s="139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90</v>
      </c>
      <c r="D17" s="31"/>
      <c r="E17" s="10"/>
      <c r="F17" s="32"/>
      <c r="G17" s="10"/>
      <c r="H17" s="138"/>
      <c r="I17" s="138"/>
      <c r="J17" s="51"/>
      <c r="K17" s="19"/>
      <c r="L17" s="6"/>
      <c r="M17" s="139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91</v>
      </c>
      <c r="D18" s="31"/>
      <c r="E18" s="10"/>
      <c r="F18" s="32"/>
      <c r="G18" s="10"/>
      <c r="H18" s="138"/>
      <c r="I18" s="138"/>
      <c r="J18" s="51"/>
      <c r="K18" s="19"/>
      <c r="L18" s="6"/>
      <c r="M18" s="139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92</v>
      </c>
      <c r="D19" s="31"/>
      <c r="E19" s="10"/>
      <c r="F19" s="32"/>
      <c r="G19" s="10"/>
      <c r="H19" s="138"/>
      <c r="I19" s="138"/>
      <c r="J19" s="51"/>
      <c r="K19" s="19"/>
      <c r="L19" s="6"/>
      <c r="M19" s="139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93</v>
      </c>
      <c r="D20" s="31"/>
      <c r="E20" s="10"/>
      <c r="F20" s="32"/>
      <c r="G20" s="10"/>
      <c r="H20" s="138"/>
      <c r="I20" s="138"/>
      <c r="J20" s="51"/>
      <c r="K20" s="19"/>
      <c r="L20" s="6"/>
      <c r="M20" s="139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94</v>
      </c>
      <c r="D21" s="31"/>
      <c r="E21" s="10"/>
      <c r="F21" s="32"/>
      <c r="G21" s="10"/>
      <c r="H21" s="138"/>
      <c r="I21" s="138"/>
      <c r="J21" s="51"/>
      <c r="K21" s="19"/>
      <c r="L21" s="6"/>
      <c r="M21" s="139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95</v>
      </c>
      <c r="D22" s="31"/>
      <c r="E22" s="10"/>
      <c r="F22" s="32"/>
      <c r="G22" s="10"/>
      <c r="H22" s="138"/>
      <c r="I22" s="138"/>
      <c r="J22" s="51"/>
      <c r="K22" s="19"/>
      <c r="L22" s="6"/>
      <c r="M22" s="139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96</v>
      </c>
      <c r="D23" s="31"/>
      <c r="E23" s="10"/>
      <c r="F23" s="32"/>
      <c r="G23" s="10"/>
      <c r="H23" s="138"/>
      <c r="I23" s="138"/>
      <c r="J23" s="51"/>
      <c r="K23" s="19"/>
      <c r="L23" s="6"/>
      <c r="M23" s="139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97</v>
      </c>
      <c r="D24" s="31"/>
      <c r="E24" s="10"/>
      <c r="F24" s="32"/>
      <c r="G24" s="10"/>
      <c r="H24" s="138"/>
      <c r="I24" s="138"/>
      <c r="J24" s="51"/>
      <c r="K24" s="19"/>
      <c r="L24" s="6"/>
      <c r="M24" s="139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98</v>
      </c>
      <c r="D25" s="31"/>
      <c r="E25" s="10"/>
      <c r="F25" s="32"/>
      <c r="G25" s="10"/>
      <c r="H25" s="138"/>
      <c r="I25" s="138"/>
      <c r="J25" s="51"/>
      <c r="K25" s="19"/>
      <c r="L25" s="6"/>
      <c r="M25" s="139" t="str">
        <f t="shared" si="0"/>
        <v/>
      </c>
    </row>
    <row r="26" spans="1:15" s="12" customFormat="1" ht="14.1" customHeight="1">
      <c r="A26" s="20">
        <v>1</v>
      </c>
      <c r="B26" s="23"/>
      <c r="C26" s="30" t="s">
        <v>99</v>
      </c>
      <c r="D26" s="31"/>
      <c r="E26" s="10"/>
      <c r="F26" s="32"/>
      <c r="G26" s="10"/>
      <c r="H26" s="138"/>
      <c r="I26" s="138"/>
      <c r="J26" s="51"/>
      <c r="K26" s="19"/>
      <c r="L26" s="6"/>
      <c r="M26" s="139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100</v>
      </c>
      <c r="D27" s="31"/>
      <c r="E27" s="10"/>
      <c r="F27" s="32"/>
      <c r="G27" s="10"/>
      <c r="H27" s="138"/>
      <c r="I27" s="138"/>
      <c r="J27" s="51"/>
      <c r="K27" s="19"/>
      <c r="L27" s="6"/>
      <c r="M27" s="139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101</v>
      </c>
      <c r="D28" s="31"/>
      <c r="E28" s="10"/>
      <c r="F28" s="32"/>
      <c r="G28" s="10"/>
      <c r="H28" s="138"/>
      <c r="I28" s="138"/>
      <c r="J28" s="51"/>
      <c r="K28" s="19"/>
      <c r="L28" s="6"/>
      <c r="M28" s="139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102</v>
      </c>
      <c r="D29" s="31"/>
      <c r="E29" s="10"/>
      <c r="F29" s="32"/>
      <c r="G29" s="10"/>
      <c r="H29" s="138"/>
      <c r="I29" s="138"/>
      <c r="J29" s="51"/>
      <c r="K29" s="19"/>
      <c r="L29" s="6"/>
      <c r="M29" s="139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103</v>
      </c>
      <c r="D30" s="31"/>
      <c r="E30" s="10"/>
      <c r="F30" s="32"/>
      <c r="G30" s="10"/>
      <c r="H30" s="138"/>
      <c r="I30" s="138"/>
      <c r="J30" s="51"/>
      <c r="K30" s="19"/>
      <c r="L30" s="6"/>
      <c r="M30" s="139" t="str">
        <f t="shared" si="0"/>
        <v/>
      </c>
    </row>
    <row r="31" spans="1:15" s="142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40"/>
      <c r="I31" s="140"/>
      <c r="J31" s="39"/>
      <c r="K31" s="40"/>
      <c r="L31" s="7"/>
      <c r="M31" s="141" t="str">
        <f t="shared" si="0"/>
        <v/>
      </c>
    </row>
    <row r="32" spans="1:15" s="142" customFormat="1" ht="14.1" customHeight="1" thickTop="1">
      <c r="A32" s="20"/>
      <c r="B32" s="203" t="s">
        <v>16</v>
      </c>
      <c r="C32" s="204"/>
      <c r="D32" s="204"/>
      <c r="E32" s="204"/>
      <c r="F32" s="204"/>
      <c r="G32" s="204"/>
      <c r="H32" s="168">
        <f>SUM(H9:H31)</f>
        <v>0</v>
      </c>
      <c r="I32" s="168">
        <f>SUM(I9:I31)</f>
        <v>0</v>
      </c>
      <c r="J32" s="169">
        <f>SUM(J9:J31)</f>
        <v>0</v>
      </c>
      <c r="K32" s="41"/>
      <c r="L32" s="15"/>
      <c r="M32" s="41"/>
      <c r="O32" s="142" t="s">
        <v>104</v>
      </c>
    </row>
    <row r="33" spans="1:16" s="142" customFormat="1" ht="14.1" customHeight="1">
      <c r="A33" s="20"/>
      <c r="B33" s="205" t="s">
        <v>17</v>
      </c>
      <c r="C33" s="206"/>
      <c r="D33" s="206"/>
      <c r="E33" s="206"/>
      <c r="F33" s="206"/>
      <c r="G33" s="206"/>
      <c r="H33" s="128"/>
      <c r="I33" s="128"/>
      <c r="J33" s="22"/>
      <c r="K33" s="10"/>
      <c r="L33" s="15"/>
      <c r="M33" s="41"/>
    </row>
    <row r="34" spans="1:16" s="142" customFormat="1" ht="14.1" customHeight="1" thickBot="1">
      <c r="A34" s="20"/>
      <c r="B34" s="205" t="s">
        <v>18</v>
      </c>
      <c r="C34" s="206"/>
      <c r="D34" s="206"/>
      <c r="E34" s="206"/>
      <c r="F34" s="206"/>
      <c r="G34" s="206"/>
      <c r="H34" s="128"/>
      <c r="I34" s="128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105</v>
      </c>
      <c r="D35" s="44"/>
      <c r="E35" s="10"/>
      <c r="F35" s="45"/>
      <c r="G35" s="10"/>
      <c r="H35" s="138"/>
      <c r="I35" s="138"/>
      <c r="J35" s="136"/>
      <c r="K35" s="40"/>
      <c r="L35" s="8"/>
      <c r="M35" s="137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38"/>
      <c r="I36" s="138"/>
      <c r="J36" s="51">
        <f>+H36-I36</f>
        <v>0</v>
      </c>
      <c r="K36" s="40"/>
      <c r="L36" s="9"/>
      <c r="M36" s="139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106</v>
      </c>
      <c r="D37" s="46"/>
      <c r="E37" s="10"/>
      <c r="F37" s="45"/>
      <c r="G37" s="10"/>
      <c r="H37" s="138"/>
      <c r="I37" s="138"/>
      <c r="J37" s="51"/>
      <c r="K37" s="40"/>
      <c r="L37" s="9"/>
      <c r="M37" s="139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107</v>
      </c>
      <c r="D38" s="46"/>
      <c r="E38" s="10"/>
      <c r="F38" s="45"/>
      <c r="G38" s="10"/>
      <c r="H38" s="138"/>
      <c r="I38" s="138"/>
      <c r="J38" s="51"/>
      <c r="K38" s="40"/>
      <c r="L38" s="9"/>
      <c r="M38" s="139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40"/>
      <c r="I39" s="140"/>
      <c r="J39" s="48"/>
      <c r="K39" s="40"/>
      <c r="L39" s="7"/>
      <c r="M39" s="143"/>
    </row>
    <row r="40" spans="1:16" s="12" customFormat="1" ht="14.1" customHeight="1" thickTop="1">
      <c r="A40" s="20"/>
      <c r="B40" s="203" t="s">
        <v>19</v>
      </c>
      <c r="C40" s="204"/>
      <c r="D40" s="204"/>
      <c r="E40" s="204"/>
      <c r="F40" s="204"/>
      <c r="G40" s="204"/>
      <c r="H40" s="170">
        <f>SUM(H35:H39)</f>
        <v>0</v>
      </c>
      <c r="I40" s="170">
        <f>SUM(I35:I39)</f>
        <v>0</v>
      </c>
      <c r="J40" s="170">
        <f>SUM(J35:J39)</f>
        <v>0</v>
      </c>
      <c r="K40" s="49"/>
      <c r="L40" s="15"/>
      <c r="M40" s="50"/>
      <c r="P40" s="12" t="s">
        <v>104</v>
      </c>
    </row>
    <row r="41" spans="1:16" s="12" customFormat="1" ht="14.1" customHeight="1" thickBot="1">
      <c r="A41" s="20"/>
      <c r="B41" s="205" t="s">
        <v>171</v>
      </c>
      <c r="C41" s="206"/>
      <c r="D41" s="206"/>
      <c r="E41" s="206"/>
      <c r="F41" s="206"/>
      <c r="G41" s="206"/>
      <c r="H41" s="128"/>
      <c r="I41" s="128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105</v>
      </c>
      <c r="D42" s="46"/>
      <c r="E42" s="144"/>
      <c r="F42" s="144"/>
      <c r="G42" s="144"/>
      <c r="H42" s="144"/>
      <c r="I42" s="145"/>
      <c r="J42" s="146"/>
      <c r="K42" s="40"/>
      <c r="L42" s="8"/>
      <c r="M42" s="137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171"/>
      <c r="F43" s="45"/>
      <c r="G43" s="144"/>
      <c r="H43" s="144"/>
      <c r="I43" s="144"/>
      <c r="J43" s="51">
        <f t="shared" ref="J43:J52" si="3">+H43-I43</f>
        <v>0</v>
      </c>
      <c r="K43" s="40"/>
      <c r="L43" s="9"/>
      <c r="M43" s="139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108</v>
      </c>
      <c r="D44" s="46"/>
      <c r="E44" s="171"/>
      <c r="F44" s="45"/>
      <c r="G44" s="144"/>
      <c r="H44" s="144"/>
      <c r="I44" s="144"/>
      <c r="J44" s="51">
        <f t="shared" si="3"/>
        <v>0</v>
      </c>
      <c r="K44" s="40"/>
      <c r="L44" s="9"/>
      <c r="M44" s="139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109</v>
      </c>
      <c r="D45" s="46"/>
      <c r="E45" s="171"/>
      <c r="F45" s="45"/>
      <c r="G45" s="144"/>
      <c r="H45" s="144"/>
      <c r="I45" s="144"/>
      <c r="J45" s="51">
        <f t="shared" si="3"/>
        <v>0</v>
      </c>
      <c r="K45" s="40"/>
      <c r="L45" s="9"/>
      <c r="M45" s="139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110</v>
      </c>
      <c r="D46" s="46"/>
      <c r="E46" s="171"/>
      <c r="F46" s="45"/>
      <c r="G46" s="144"/>
      <c r="H46" s="144"/>
      <c r="I46" s="144"/>
      <c r="J46" s="51">
        <f t="shared" si="3"/>
        <v>0</v>
      </c>
      <c r="K46" s="40"/>
      <c r="L46" s="9"/>
      <c r="M46" s="139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111</v>
      </c>
      <c r="D47" s="46"/>
      <c r="E47" s="171"/>
      <c r="F47" s="45"/>
      <c r="G47" s="144"/>
      <c r="H47" s="144"/>
      <c r="I47" s="144"/>
      <c r="J47" s="51">
        <f t="shared" si="3"/>
        <v>0</v>
      </c>
      <c r="K47" s="40"/>
      <c r="L47" s="9"/>
      <c r="M47" s="139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112</v>
      </c>
      <c r="D48" s="46"/>
      <c r="E48" s="171"/>
      <c r="F48" s="45"/>
      <c r="G48" s="144"/>
      <c r="H48" s="144"/>
      <c r="I48" s="144"/>
      <c r="J48" s="51">
        <f t="shared" si="3"/>
        <v>0</v>
      </c>
      <c r="K48" s="40"/>
      <c r="L48" s="9"/>
      <c r="M48" s="139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113</v>
      </c>
      <c r="D49" s="46"/>
      <c r="E49" s="171"/>
      <c r="F49" s="45"/>
      <c r="G49" s="144"/>
      <c r="H49" s="144"/>
      <c r="I49" s="144"/>
      <c r="J49" s="51">
        <f t="shared" si="3"/>
        <v>0</v>
      </c>
      <c r="K49" s="40"/>
      <c r="L49" s="9"/>
      <c r="M49" s="139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114</v>
      </c>
      <c r="D50" s="46"/>
      <c r="E50" s="171"/>
      <c r="F50" s="45"/>
      <c r="G50" s="144"/>
      <c r="H50" s="144"/>
      <c r="I50" s="145"/>
      <c r="J50" s="51">
        <f t="shared" si="3"/>
        <v>0</v>
      </c>
      <c r="K50" s="40"/>
      <c r="L50" s="9"/>
      <c r="M50" s="139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115</v>
      </c>
      <c r="D51" s="46"/>
      <c r="E51" s="171"/>
      <c r="F51" s="45"/>
      <c r="G51" s="144"/>
      <c r="H51" s="144"/>
      <c r="I51" s="145"/>
      <c r="J51" s="51">
        <f t="shared" si="3"/>
        <v>0</v>
      </c>
      <c r="K51" s="40"/>
      <c r="L51" s="9"/>
      <c r="M51" s="139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116</v>
      </c>
      <c r="D52" s="46"/>
      <c r="E52" s="171"/>
      <c r="F52" s="45"/>
      <c r="G52" s="144"/>
      <c r="H52" s="144"/>
      <c r="I52" s="145"/>
      <c r="J52" s="51">
        <f t="shared" si="3"/>
        <v>0</v>
      </c>
      <c r="K52" s="40"/>
      <c r="L52" s="9"/>
      <c r="M52" s="139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107</v>
      </c>
      <c r="D53" s="46"/>
      <c r="E53" s="171"/>
      <c r="F53" s="45"/>
      <c r="G53" s="144"/>
      <c r="H53" s="144"/>
      <c r="I53" s="145"/>
      <c r="J53" s="51"/>
      <c r="K53" s="40"/>
      <c r="L53" s="9"/>
      <c r="M53" s="139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117</v>
      </c>
      <c r="D54" s="46"/>
      <c r="E54" s="171"/>
      <c r="F54" s="45"/>
      <c r="G54" s="144"/>
      <c r="H54" s="144"/>
      <c r="I54" s="145"/>
      <c r="J54" s="51"/>
      <c r="K54" s="40"/>
      <c r="L54" s="9"/>
      <c r="M54" s="139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118</v>
      </c>
      <c r="D55" s="46"/>
      <c r="E55" s="171"/>
      <c r="F55" s="45"/>
      <c r="G55" s="144"/>
      <c r="H55" s="144"/>
      <c r="I55" s="145"/>
      <c r="J55" s="51"/>
      <c r="K55" s="40"/>
      <c r="L55" s="9"/>
      <c r="M55" s="139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119</v>
      </c>
      <c r="D56" s="46"/>
      <c r="E56" s="171"/>
      <c r="F56" s="45"/>
      <c r="G56" s="144"/>
      <c r="H56" s="144"/>
      <c r="I56" s="145"/>
      <c r="J56" s="51"/>
      <c r="K56" s="40"/>
      <c r="L56" s="9"/>
      <c r="M56" s="139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120</v>
      </c>
      <c r="D57" s="46"/>
      <c r="E57" s="171"/>
      <c r="F57" s="45"/>
      <c r="G57" s="144"/>
      <c r="H57" s="144"/>
      <c r="I57" s="145"/>
      <c r="J57" s="51"/>
      <c r="K57" s="40"/>
      <c r="L57" s="9"/>
      <c r="M57" s="139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121</v>
      </c>
      <c r="D58" s="46"/>
      <c r="E58" s="171"/>
      <c r="F58" s="45"/>
      <c r="G58" s="144"/>
      <c r="H58" s="144"/>
      <c r="I58" s="145"/>
      <c r="J58" s="51"/>
      <c r="K58" s="40"/>
      <c r="L58" s="9"/>
      <c r="M58" s="139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122</v>
      </c>
      <c r="D59" s="46"/>
      <c r="E59" s="171"/>
      <c r="F59" s="45"/>
      <c r="G59" s="144"/>
      <c r="H59" s="144"/>
      <c r="I59" s="145"/>
      <c r="J59" s="51"/>
      <c r="K59" s="40"/>
      <c r="L59" s="9"/>
      <c r="M59" s="139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123</v>
      </c>
      <c r="D60" s="46"/>
      <c r="E60" s="171"/>
      <c r="F60" s="45"/>
      <c r="G60" s="144"/>
      <c r="H60" s="144"/>
      <c r="I60" s="145"/>
      <c r="J60" s="51"/>
      <c r="K60" s="40"/>
      <c r="L60" s="9"/>
      <c r="M60" s="139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47"/>
      <c r="I61" s="147"/>
      <c r="J61" s="51"/>
      <c r="K61" s="40"/>
      <c r="L61" s="7"/>
      <c r="M61" s="143"/>
    </row>
    <row r="62" spans="1:17" s="12" customFormat="1" ht="14.1" customHeight="1" thickTop="1">
      <c r="A62" s="20"/>
      <c r="B62" s="203" t="s">
        <v>170</v>
      </c>
      <c r="C62" s="204"/>
      <c r="D62" s="204"/>
      <c r="E62" s="204"/>
      <c r="F62" s="204"/>
      <c r="G62" s="204"/>
      <c r="H62" s="168">
        <f>SUM(H42:H61)</f>
        <v>0</v>
      </c>
      <c r="I62" s="168">
        <f>SUM(I42:I61)</f>
        <v>0</v>
      </c>
      <c r="J62" s="169">
        <f>SUM(J42:J61)</f>
        <v>0</v>
      </c>
      <c r="K62" s="50"/>
      <c r="L62" s="15"/>
      <c r="M62" s="50"/>
      <c r="Q62" s="12" t="s">
        <v>104</v>
      </c>
    </row>
    <row r="63" spans="1:17" s="12" customFormat="1" ht="14.1" customHeight="1">
      <c r="A63" s="20"/>
      <c r="B63" s="203" t="s">
        <v>21</v>
      </c>
      <c r="C63" s="204"/>
      <c r="D63" s="204"/>
      <c r="E63" s="204"/>
      <c r="F63" s="204"/>
      <c r="G63" s="204"/>
      <c r="H63" s="168">
        <f>H40+H62</f>
        <v>0</v>
      </c>
      <c r="I63" s="168">
        <f>I40+I62</f>
        <v>0</v>
      </c>
      <c r="J63" s="169">
        <f>J40+J62</f>
        <v>0</v>
      </c>
      <c r="K63" s="50"/>
      <c r="L63" s="15"/>
      <c r="M63" s="21" t="s">
        <v>124</v>
      </c>
    </row>
    <row r="64" spans="1:17" s="12" customFormat="1" ht="14.1" customHeight="1">
      <c r="A64" s="20"/>
      <c r="B64" s="203" t="s">
        <v>22</v>
      </c>
      <c r="C64" s="204"/>
      <c r="D64" s="204"/>
      <c r="E64" s="204"/>
      <c r="F64" s="204"/>
      <c r="G64" s="204"/>
      <c r="H64" s="168">
        <f>H32+H63</f>
        <v>0</v>
      </c>
      <c r="I64" s="168">
        <f>I32+I63</f>
        <v>0</v>
      </c>
      <c r="J64" s="169">
        <f>J32+J63</f>
        <v>0</v>
      </c>
      <c r="K64" s="50"/>
      <c r="L64" s="15"/>
      <c r="M64" s="158">
        <f>SUM(M9:M31)+SUM(M35:M39)+SUM(M42:M61)</f>
        <v>0</v>
      </c>
    </row>
    <row r="65" spans="1:13" s="12" customFormat="1" ht="14.1" customHeight="1">
      <c r="A65" s="20"/>
      <c r="B65" s="205" t="s">
        <v>23</v>
      </c>
      <c r="C65" s="206"/>
      <c r="D65" s="206"/>
      <c r="E65" s="206"/>
      <c r="F65" s="206"/>
      <c r="G65" s="206"/>
      <c r="H65" s="128"/>
      <c r="I65" s="128"/>
      <c r="J65" s="22"/>
      <c r="K65" s="41"/>
      <c r="L65" s="15"/>
      <c r="M65" s="41"/>
    </row>
    <row r="66" spans="1:13" s="12" customFormat="1" ht="14.1" customHeight="1">
      <c r="A66" s="20"/>
      <c r="B66" s="205" t="s">
        <v>24</v>
      </c>
      <c r="C66" s="206"/>
      <c r="D66" s="206"/>
      <c r="E66" s="206"/>
      <c r="F66" s="206"/>
      <c r="G66" s="206"/>
      <c r="H66" s="128"/>
      <c r="I66" s="128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48"/>
      <c r="I67" s="138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125</v>
      </c>
      <c r="D68" s="46"/>
      <c r="E68" s="52"/>
      <c r="F68" s="45"/>
      <c r="G68" s="52"/>
      <c r="H68" s="148"/>
      <c r="I68" s="138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126</v>
      </c>
      <c r="D69" s="46"/>
      <c r="E69" s="52"/>
      <c r="F69" s="45"/>
      <c r="G69" s="52"/>
      <c r="H69" s="148"/>
      <c r="I69" s="138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127</v>
      </c>
      <c r="D70" s="46"/>
      <c r="E70" s="52"/>
      <c r="F70" s="45"/>
      <c r="G70" s="52"/>
      <c r="H70" s="148"/>
      <c r="I70" s="138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128</v>
      </c>
      <c r="D71" s="46"/>
      <c r="E71" s="52"/>
      <c r="F71" s="45"/>
      <c r="G71" s="52"/>
      <c r="H71" s="148"/>
      <c r="I71" s="138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129</v>
      </c>
      <c r="D72" s="46"/>
      <c r="E72" s="52"/>
      <c r="F72" s="45"/>
      <c r="G72" s="52"/>
      <c r="H72" s="148"/>
      <c r="I72" s="138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130</v>
      </c>
      <c r="D73" s="46"/>
      <c r="E73" s="52"/>
      <c r="F73" s="45"/>
      <c r="G73" s="52"/>
      <c r="H73" s="148"/>
      <c r="I73" s="138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131</v>
      </c>
      <c r="D74" s="46"/>
      <c r="E74" s="52"/>
      <c r="F74" s="45"/>
      <c r="G74" s="52"/>
      <c r="H74" s="148"/>
      <c r="I74" s="138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132</v>
      </c>
      <c r="D75" s="46"/>
      <c r="E75" s="52"/>
      <c r="F75" s="45"/>
      <c r="G75" s="52"/>
      <c r="H75" s="148"/>
      <c r="I75" s="138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133</v>
      </c>
      <c r="D76" s="46"/>
      <c r="E76" s="52"/>
      <c r="F76" s="45"/>
      <c r="G76" s="52"/>
      <c r="H76" s="148"/>
      <c r="I76" s="138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134</v>
      </c>
      <c r="D77" s="46"/>
      <c r="E77" s="52"/>
      <c r="F77" s="45"/>
      <c r="G77" s="52"/>
      <c r="H77" s="148"/>
      <c r="I77" s="138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135</v>
      </c>
      <c r="D78" s="46"/>
      <c r="E78" s="52"/>
      <c r="F78" s="45"/>
      <c r="G78" s="52"/>
      <c r="H78" s="148"/>
      <c r="I78" s="138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136</v>
      </c>
      <c r="D79" s="46"/>
      <c r="E79" s="52"/>
      <c r="F79" s="45"/>
      <c r="G79" s="52"/>
      <c r="H79" s="148"/>
      <c r="I79" s="138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137</v>
      </c>
      <c r="D80" s="46"/>
      <c r="E80" s="52"/>
      <c r="F80" s="45"/>
      <c r="G80" s="52"/>
      <c r="H80" s="148"/>
      <c r="I80" s="138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138</v>
      </c>
      <c r="D81" s="46"/>
      <c r="E81" s="52"/>
      <c r="F81" s="45"/>
      <c r="G81" s="52"/>
      <c r="H81" s="148"/>
      <c r="I81" s="138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139</v>
      </c>
      <c r="D82" s="46"/>
      <c r="E82" s="52"/>
      <c r="F82" s="45"/>
      <c r="G82" s="52"/>
      <c r="H82" s="148"/>
      <c r="I82" s="138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140</v>
      </c>
      <c r="D83" s="46"/>
      <c r="E83" s="52"/>
      <c r="F83" s="45"/>
      <c r="G83" s="52"/>
      <c r="H83" s="148"/>
      <c r="I83" s="138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141</v>
      </c>
      <c r="D84" s="46"/>
      <c r="E84" s="52"/>
      <c r="F84" s="45"/>
      <c r="G84" s="52"/>
      <c r="H84" s="148"/>
      <c r="I84" s="138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38"/>
      <c r="I85" s="138"/>
      <c r="J85" s="54"/>
      <c r="K85" s="40"/>
      <c r="L85" s="14"/>
      <c r="M85" s="40"/>
    </row>
    <row r="86" spans="1:18" s="12" customFormat="1" ht="14.1" customHeight="1">
      <c r="A86" s="20"/>
      <c r="B86" s="203" t="s">
        <v>26</v>
      </c>
      <c r="C86" s="204"/>
      <c r="D86" s="204"/>
      <c r="E86" s="204"/>
      <c r="F86" s="204"/>
      <c r="G86" s="204"/>
      <c r="H86" s="168">
        <f>SUM(H67:H85)</f>
        <v>0</v>
      </c>
      <c r="I86" s="168">
        <f>SUM(I67:I85)</f>
        <v>0</v>
      </c>
      <c r="J86" s="169">
        <f>SUM(J67:J85)</f>
        <v>0</v>
      </c>
      <c r="K86" s="50"/>
      <c r="L86" s="15"/>
      <c r="M86" s="50"/>
      <c r="R86" s="12" t="s">
        <v>104</v>
      </c>
    </row>
    <row r="87" spans="1:18" s="12" customFormat="1" ht="14.1" customHeight="1">
      <c r="A87" s="20"/>
      <c r="B87" s="205" t="s">
        <v>27</v>
      </c>
      <c r="C87" s="206"/>
      <c r="D87" s="206"/>
      <c r="E87" s="206"/>
      <c r="F87" s="206"/>
      <c r="G87" s="206"/>
      <c r="H87" s="128"/>
      <c r="I87" s="128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142</v>
      </c>
      <c r="D88" s="46"/>
      <c r="E88" s="52"/>
      <c r="F88" s="45"/>
      <c r="G88" s="52"/>
      <c r="H88" s="148"/>
      <c r="I88" s="138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143</v>
      </c>
      <c r="D89" s="46"/>
      <c r="E89" s="52"/>
      <c r="F89" s="45"/>
      <c r="G89" s="52"/>
      <c r="H89" s="148"/>
      <c r="I89" s="138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144</v>
      </c>
      <c r="D90" s="46"/>
      <c r="E90" s="52"/>
      <c r="F90" s="45"/>
      <c r="G90" s="52"/>
      <c r="H90" s="148"/>
      <c r="I90" s="138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145</v>
      </c>
      <c r="D91" s="46"/>
      <c r="E91" s="52"/>
      <c r="F91" s="45"/>
      <c r="G91" s="52"/>
      <c r="H91" s="148"/>
      <c r="I91" s="138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146</v>
      </c>
      <c r="D92" s="46"/>
      <c r="E92" s="52"/>
      <c r="F92" s="45"/>
      <c r="G92" s="52"/>
      <c r="H92" s="148"/>
      <c r="I92" s="138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147</v>
      </c>
      <c r="D93" s="46"/>
      <c r="E93" s="52"/>
      <c r="F93" s="45"/>
      <c r="G93" s="52"/>
      <c r="H93" s="148"/>
      <c r="I93" s="138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148</v>
      </c>
      <c r="D94" s="46"/>
      <c r="E94" s="52"/>
      <c r="F94" s="45"/>
      <c r="G94" s="52"/>
      <c r="H94" s="148"/>
      <c r="I94" s="138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149</v>
      </c>
      <c r="D95" s="46"/>
      <c r="E95" s="52"/>
      <c r="F95" s="45"/>
      <c r="G95" s="52"/>
      <c r="H95" s="148"/>
      <c r="I95" s="138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38"/>
      <c r="I96" s="138"/>
      <c r="J96" s="48"/>
      <c r="K96" s="40"/>
      <c r="L96" s="14"/>
      <c r="M96" s="40"/>
    </row>
    <row r="97" spans="1:19" s="12" customFormat="1" ht="14.1" customHeight="1">
      <c r="A97" s="20"/>
      <c r="B97" s="203" t="s">
        <v>28</v>
      </c>
      <c r="C97" s="204"/>
      <c r="D97" s="204"/>
      <c r="E97" s="204"/>
      <c r="F97" s="204"/>
      <c r="G97" s="204"/>
      <c r="H97" s="168">
        <f>SUM(H88:H96)</f>
        <v>0</v>
      </c>
      <c r="I97" s="168">
        <f>SUM(I88:I96)</f>
        <v>0</v>
      </c>
      <c r="J97" s="168">
        <f>SUM(J88:J96)</f>
        <v>0</v>
      </c>
      <c r="K97" s="49"/>
      <c r="L97" s="15"/>
      <c r="M97" s="50"/>
      <c r="S97" s="12" t="s">
        <v>104</v>
      </c>
    </row>
    <row r="98" spans="1:19" s="12" customFormat="1" ht="14.1" customHeight="1">
      <c r="A98" s="20"/>
      <c r="B98" s="203" t="s">
        <v>29</v>
      </c>
      <c r="C98" s="204"/>
      <c r="D98" s="204"/>
      <c r="E98" s="204"/>
      <c r="F98" s="204"/>
      <c r="G98" s="204"/>
      <c r="H98" s="168">
        <f>H86+H97</f>
        <v>0</v>
      </c>
      <c r="I98" s="168">
        <f>I86+I97</f>
        <v>0</v>
      </c>
      <c r="J98" s="168">
        <f>J86+J97</f>
        <v>0</v>
      </c>
      <c r="K98" s="49"/>
      <c r="L98" s="15"/>
      <c r="M98" s="50"/>
    </row>
    <row r="99" spans="1:19" s="12" customFormat="1" ht="14.1" customHeight="1">
      <c r="A99" s="20"/>
      <c r="B99" s="203" t="s">
        <v>30</v>
      </c>
      <c r="C99" s="204"/>
      <c r="D99" s="204"/>
      <c r="E99" s="204"/>
      <c r="F99" s="204"/>
      <c r="G99" s="204"/>
      <c r="H99" s="168">
        <f>H64-H98</f>
        <v>0</v>
      </c>
      <c r="I99" s="168">
        <f>I64-I98</f>
        <v>0</v>
      </c>
      <c r="J99" s="168">
        <f>J64-J98</f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1:19" ht="14.1" customHeight="1">
      <c r="C101" s="172" t="s">
        <v>181</v>
      </c>
      <c r="D101" s="167"/>
    </row>
    <row r="102" spans="1:19" ht="14.1" customHeight="1">
      <c r="C102" s="167"/>
      <c r="D102" s="173" t="s">
        <v>183</v>
      </c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F67:F84 F88:F95 F43:F61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9:J30 H67:I84 H88:I95 H35:J38 F42 H42:J60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tabSelected="1" view="pageBreakPreview" zoomScale="115" zoomScaleNormal="100" zoomScaleSheetLayoutView="115" workbookViewId="0">
      <selection activeCell="B22" sqref="B2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15" t="s">
        <v>58</v>
      </c>
      <c r="B1" s="1" t="s">
        <v>59</v>
      </c>
      <c r="C1" s="215" t="s">
        <v>61</v>
      </c>
    </row>
    <row r="2" spans="1:3">
      <c r="A2" s="215"/>
      <c r="B2" s="1" t="s">
        <v>60</v>
      </c>
      <c r="C2" s="215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頼本　謙一</cp:lastModifiedBy>
  <cp:lastPrinted>2017-03-28T11:24:22Z</cp:lastPrinted>
  <dcterms:created xsi:type="dcterms:W3CDTF">2016-10-13T00:50:41Z</dcterms:created>
  <dcterms:modified xsi:type="dcterms:W3CDTF">2017-03-30T07:43:33Z</dcterms:modified>
</cp:coreProperties>
</file>