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1455" windowWidth="15480" windowHeight="6630" activeTab="0"/>
  </bookViews>
  <sheets>
    <sheet name="H21肺がん（市町村別）" sheetId="1" r:id="rId1"/>
    <sheet name="H21肺がん(年齢階級別)" sheetId="2" r:id="rId2"/>
    <sheet name="Sheet1" sheetId="3" r:id="rId3"/>
  </sheets>
  <externalReferences>
    <externalReference r:id="rId6"/>
    <externalReference r:id="rId7"/>
  </externalReferences>
  <definedNames>
    <definedName name="_15.8.1男胃" localSheetId="0">#REF!</definedName>
    <definedName name="_15.8.1男胃" localSheetId="1">#REF!</definedName>
    <definedName name="_15.8.1男胃">#REF!</definedName>
    <definedName name="_15.8.2女胃" localSheetId="0">#REF!</definedName>
    <definedName name="_15.8.2女胃" localSheetId="1">#REF!</definedName>
    <definedName name="_15.8.2女胃">#REF!</definedName>
    <definedName name="_15.8.3男肺" localSheetId="0">'H21肺がん（市町村別）'!#REF!</definedName>
    <definedName name="_15.8.3男肺" localSheetId="1">'H21肺がん(年齢階級別)'!#REF!</definedName>
    <definedName name="_15.8.3男肺">'[2]肺（男）'!#REF!</definedName>
    <definedName name="_15.8.4女肺" localSheetId="0">#REF!</definedName>
    <definedName name="_15.8.4女肺" localSheetId="1">#REF!</definedName>
    <definedName name="_15.8.4女肺">#REF!</definedName>
    <definedName name="_15.8.5女子宮">'[2]子宮'!#REF!</definedName>
    <definedName name="_15.8.6女乳">'[2]乳'!#REF!</definedName>
    <definedName name="_xlfn.IFERROR" hidden="1">#NAME?</definedName>
    <definedName name="_xlnm.Print_Area" localSheetId="1">'H21肺がん(年齢階級別)'!$A$1:$X$68</definedName>
    <definedName name="_xlnm.Print_Titles" localSheetId="0">'H21肺がん（市町村別）'!$5:$7</definedName>
    <definedName name="_xlnm.Print_Titles" localSheetId="1">'H21肺がん(年齢階級別)'!$5:$7</definedName>
    <definedName name="あ">#REF!</definedName>
    <definedName name="い">'[2]子宮'!#REF!</definedName>
    <definedName name="う">'[2]肺（男）'!#REF!</definedName>
    <definedName name="え">#REF!</definedName>
    <definedName name="お">'[2]乳'!#REF!</definedName>
    <definedName name="か">'[2]子宮'!#REF!</definedName>
    <definedName name="子宮">'[2]子宮'!#REF!</definedName>
    <definedName name="子宮１">'[2]子宮'!#REF!</definedName>
  </definedNames>
  <calcPr fullCalcOnLoad="1"/>
</workbook>
</file>

<file path=xl/sharedStrings.xml><?xml version="1.0" encoding="utf-8"?>
<sst xmlns="http://schemas.openxmlformats.org/spreadsheetml/2006/main" count="467" uniqueCount="140">
  <si>
    <t>平成２１年度</t>
  </si>
  <si>
    <t>肺がん（各市町村別）</t>
  </si>
  <si>
    <t>胸部Ｘ線検査、喀痰細胞診検査…喀痰細胞診のみ受診は除く</t>
  </si>
  <si>
    <t>受診者の状況</t>
  </si>
  <si>
    <t>精密検診</t>
  </si>
  <si>
    <t>精密検診結果別人員</t>
  </si>
  <si>
    <t>がん発見</t>
  </si>
  <si>
    <t>初回受診者</t>
  </si>
  <si>
    <t>対象年齢
人口</t>
  </si>
  <si>
    <t>対象者数
（人）</t>
  </si>
  <si>
    <t>対象者率
（％）</t>
  </si>
  <si>
    <t>受診者数
（人）</t>
  </si>
  <si>
    <t>要精検者
数（人）</t>
  </si>
  <si>
    <t>要精検率
（％）</t>
  </si>
  <si>
    <t>受診率
（％）</t>
  </si>
  <si>
    <t>異常
認めず
（人）</t>
  </si>
  <si>
    <t>がんで
あった者
（人）</t>
  </si>
  <si>
    <t>がんの疑
いのある
者（人）</t>
  </si>
  <si>
    <t>がん以外の
疾患であっ
た者（人）</t>
  </si>
  <si>
    <t>未把握
（人）</t>
  </si>
  <si>
    <t>精検未把握率（％）</t>
  </si>
  <si>
    <t>未受診者
（人）</t>
  </si>
  <si>
    <t>精検未受診率（％）</t>
  </si>
  <si>
    <t>精検未把握・未受診率（％）</t>
  </si>
  <si>
    <t>がん
発見率
（％）</t>
  </si>
  <si>
    <t>早期がん　　　　発見患者数（人）</t>
  </si>
  <si>
    <t>早期がん
発見率（％）</t>
  </si>
  <si>
    <t>陽性反応
的中度
（％）</t>
  </si>
  <si>
    <t>初回
受診者
（人）</t>
  </si>
  <si>
    <t>同左の
割合
（％）</t>
  </si>
  <si>
    <t>A</t>
  </si>
  <si>
    <t>B</t>
  </si>
  <si>
    <t>B/A</t>
  </si>
  <si>
    <t>C</t>
  </si>
  <si>
    <t>D</t>
  </si>
  <si>
    <t>D/C</t>
  </si>
  <si>
    <t>E</t>
  </si>
  <si>
    <t>E/D</t>
  </si>
  <si>
    <t>F</t>
  </si>
  <si>
    <t>G</t>
  </si>
  <si>
    <t>G/D</t>
  </si>
  <si>
    <t>H</t>
  </si>
  <si>
    <t>H/D</t>
  </si>
  <si>
    <t>（G＋H）/D</t>
  </si>
  <si>
    <t>F/C</t>
  </si>
  <si>
    <t>I</t>
  </si>
  <si>
    <t>I/C</t>
  </si>
  <si>
    <t>J</t>
  </si>
  <si>
    <t>J/C</t>
  </si>
  <si>
    <t>岡山県</t>
  </si>
  <si>
    <t>Ｘ線（男）</t>
  </si>
  <si>
    <t>喀痰細胞診（男）</t>
  </si>
  <si>
    <t>Ｘ線（女）</t>
  </si>
  <si>
    <t>喀痰細胞診（女）</t>
  </si>
  <si>
    <t>計（Ｘ線）</t>
  </si>
  <si>
    <t>計（喀痰細胞診）</t>
  </si>
  <si>
    <t>岡山市</t>
  </si>
  <si>
    <t>岡山市保健所</t>
  </si>
  <si>
    <t>倉敷市</t>
  </si>
  <si>
    <t>倉敷市保健所</t>
  </si>
  <si>
    <t>玉野市</t>
  </si>
  <si>
    <t>瀬戸内市</t>
  </si>
  <si>
    <t>吉備中央町</t>
  </si>
  <si>
    <t>備前保健所</t>
  </si>
  <si>
    <t>備前市</t>
  </si>
  <si>
    <t>赤磐市</t>
  </si>
  <si>
    <t>和気町</t>
  </si>
  <si>
    <t>東備支所</t>
  </si>
  <si>
    <t>総社市</t>
  </si>
  <si>
    <t>早島町</t>
  </si>
  <si>
    <t>備中保健所</t>
  </si>
  <si>
    <t>笠岡市</t>
  </si>
  <si>
    <t>井原市</t>
  </si>
  <si>
    <t>浅口市</t>
  </si>
  <si>
    <t>里庄町</t>
  </si>
  <si>
    <t>矢掛町</t>
  </si>
  <si>
    <t>井笠支所</t>
  </si>
  <si>
    <t>高梁市</t>
  </si>
  <si>
    <t>備北保健所</t>
  </si>
  <si>
    <t>新見市</t>
  </si>
  <si>
    <t>新見支所</t>
  </si>
  <si>
    <t>真庭市</t>
  </si>
  <si>
    <t>新庄村</t>
  </si>
  <si>
    <t>真庭保健所</t>
  </si>
  <si>
    <t>津山市</t>
  </si>
  <si>
    <t>鏡野町</t>
  </si>
  <si>
    <t>久米南町</t>
  </si>
  <si>
    <t>美咲町</t>
  </si>
  <si>
    <t>美作保健所</t>
  </si>
  <si>
    <t>美作市</t>
  </si>
  <si>
    <t>勝央町</t>
  </si>
  <si>
    <t>奈義町</t>
  </si>
  <si>
    <t>西粟倉村</t>
  </si>
  <si>
    <t>勝英支所</t>
  </si>
  <si>
    <t>同一人で肺がん検診の胸部ｴｯｸｽ線検査と喀痰細胞診の両方を受診した場合は、「胸部ｴｯｸｽ線検査」及び</t>
  </si>
  <si>
    <t>「喀痰細胞診（喀痰細胞診のみ受診は除く）」のそれぞれに計上。</t>
  </si>
  <si>
    <t>「胸部ｴｯｸｽ線検査」及び「喀痰細胞診（喀痰細胞診のみ受診は除く）」以外による検査（CT、CRｽｷｬﾝ等）</t>
  </si>
  <si>
    <t>のみの場合は計上していない。</t>
  </si>
  <si>
    <t>肺がん（年齢階級別）</t>
  </si>
  <si>
    <t>対象年齢
人口</t>
  </si>
  <si>
    <t>早期がん発見患者数（人）</t>
  </si>
  <si>
    <t>早期がん発見率（％）</t>
  </si>
  <si>
    <t>早期がん
割合（％）</t>
  </si>
  <si>
    <t>A</t>
  </si>
  <si>
    <t>B</t>
  </si>
  <si>
    <t>B/A</t>
  </si>
  <si>
    <t>C</t>
  </si>
  <si>
    <t>D</t>
  </si>
  <si>
    <t>D/C</t>
  </si>
  <si>
    <t>E</t>
  </si>
  <si>
    <t>E/D</t>
  </si>
  <si>
    <t>F</t>
  </si>
  <si>
    <t>F/C</t>
  </si>
  <si>
    <t>G</t>
  </si>
  <si>
    <t>G/C</t>
  </si>
  <si>
    <t>G/F</t>
  </si>
  <si>
    <t>H</t>
  </si>
  <si>
    <t>H/C</t>
  </si>
  <si>
    <t>胸部エックス線検査のみ（男）</t>
  </si>
  <si>
    <t>40～44歳</t>
  </si>
  <si>
    <t>45～49歳</t>
  </si>
  <si>
    <t>50～54歳</t>
  </si>
  <si>
    <t>55～59歳</t>
  </si>
  <si>
    <t>60～64歳</t>
  </si>
  <si>
    <t>65～69歳</t>
  </si>
  <si>
    <t>70～74歳</t>
  </si>
  <si>
    <t>75～79歳</t>
  </si>
  <si>
    <t>80歳以上</t>
  </si>
  <si>
    <t>計</t>
  </si>
  <si>
    <t>検診方式</t>
  </si>
  <si>
    <t>個別</t>
  </si>
  <si>
    <t>－</t>
  </si>
  <si>
    <t>－</t>
  </si>
  <si>
    <t>（再掲）</t>
  </si>
  <si>
    <t>集団</t>
  </si>
  <si>
    <t>胸部エックス線検査のみ（女）</t>
  </si>
  <si>
    <t>計</t>
  </si>
  <si>
    <t>※計は、胸部X線検査の数値から計算。</t>
  </si>
  <si>
    <t>F/D</t>
  </si>
  <si>
    <t>F/D</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</si>
</sst>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0.0_);[Red]\(#,##0.0\)"/>
    <numFmt numFmtId="179" formatCode="0.000_);[Red]\(0.000\)"/>
    <numFmt numFmtId="180" formatCode="0_);[Red]\(0\)"/>
    <numFmt numFmtId="181" formatCode="#,##0_ "/>
    <numFmt numFmtId="182" formatCode="0.00_);[Red]\(0.00\)"/>
    <numFmt numFmtId="183" formatCode="0.0000_);[Red]\(0.0000\)"/>
    <numFmt numFmtId="184" formatCode="0.0_ "/>
    <numFmt numFmtId="185" formatCode="0.00_ "/>
  </numFmts>
  <fonts count="40">
    <font>
      <sz val="11"/>
      <color theme="1"/>
      <name val="Calibri"/>
      <family val="3"/>
    </font>
    <font>
      <sz val="11"/>
      <color indexed="8"/>
      <name val="ＭＳ Ｐゴシック"/>
      <family val="3"/>
    </font>
    <font>
      <sz val="11"/>
      <name val="ＭＳ Ｐゴシック"/>
      <family val="3"/>
    </font>
    <font>
      <sz val="6"/>
      <name val="ＭＳ Ｐゴシック"/>
      <family val="3"/>
    </font>
    <font>
      <sz val="7"/>
      <name val="ＭＳ Ｐゴシック"/>
      <family val="3"/>
    </font>
    <font>
      <sz val="10"/>
      <name val="ＭＳ Ｐゴシック"/>
      <family val="3"/>
    </font>
    <font>
      <sz val="8"/>
      <name val="ＭＳ 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top style="medium"/>
      <bottom/>
    </border>
    <border>
      <left style="thin"/>
      <right style="double"/>
      <top style="medium"/>
      <bottom/>
    </border>
    <border>
      <left style="thin"/>
      <right style="thin"/>
      <top/>
      <bottom/>
    </border>
    <border>
      <left style="thin"/>
      <right/>
      <top/>
      <bottom/>
    </border>
    <border>
      <left style="double"/>
      <right/>
      <top/>
      <bottom/>
    </border>
    <border>
      <left style="thin"/>
      <right style="double"/>
      <top/>
      <bottom/>
    </border>
    <border>
      <left/>
      <right style="thin"/>
      <top/>
      <bottom/>
    </border>
    <border>
      <left style="thin"/>
      <right style="medium"/>
      <top style="thin"/>
      <bottom/>
    </border>
    <border>
      <left style="thin"/>
      <right style="thin"/>
      <top/>
      <bottom style="medium"/>
    </border>
    <border>
      <left style="thin"/>
      <right/>
      <top/>
      <bottom style="medium"/>
    </border>
    <border>
      <left style="double"/>
      <right/>
      <top/>
      <bottom style="medium"/>
    </border>
    <border>
      <left style="thin"/>
      <right style="double"/>
      <top/>
      <bottom style="medium"/>
    </border>
    <border>
      <left/>
      <right style="thin"/>
      <top/>
      <bottom style="medium"/>
    </border>
    <border>
      <left style="thin"/>
      <right style="medium"/>
      <top/>
      <bottom style="medium"/>
    </border>
    <border>
      <left style="thin"/>
      <right style="thin"/>
      <top style="medium"/>
      <bottom style="dotted"/>
    </border>
    <border>
      <left style="thin"/>
      <right style="double"/>
      <top style="medium"/>
      <bottom style="dotted"/>
    </border>
    <border>
      <left style="thin"/>
      <right/>
      <top style="medium"/>
      <bottom style="dotted"/>
    </border>
    <border>
      <left/>
      <right style="thin"/>
      <top style="medium"/>
      <bottom style="dotted"/>
    </border>
    <border>
      <left style="thin"/>
      <right style="medium"/>
      <top style="medium"/>
      <bottom style="dotted"/>
    </border>
    <border>
      <left style="thin"/>
      <right/>
      <top style="dotted"/>
      <bottom style="dotted"/>
    </border>
    <border>
      <left style="thin"/>
      <right style="thin"/>
      <top style="dotted"/>
      <bottom style="dotted"/>
    </border>
    <border>
      <left style="thin"/>
      <right style="double"/>
      <top style="dotted"/>
      <bottom style="dotted"/>
    </border>
    <border>
      <left/>
      <right style="thin"/>
      <top style="dotted"/>
      <bottom style="dotted"/>
    </border>
    <border>
      <left style="thin"/>
      <right style="medium"/>
      <top style="dotted"/>
      <bottom style="dotted"/>
    </border>
    <border>
      <left style="thin"/>
      <right style="thin"/>
      <top style="dotted"/>
      <bottom/>
    </border>
    <border>
      <left style="thin"/>
      <right/>
      <top/>
      <bottom style="thin"/>
    </border>
    <border>
      <left style="thin"/>
      <right style="double"/>
      <top style="dotted"/>
      <bottom/>
    </border>
    <border>
      <left/>
      <right style="thin"/>
      <top style="dotted"/>
      <bottom/>
    </border>
    <border>
      <left style="thin"/>
      <right style="medium"/>
      <top style="dotted"/>
      <bottom/>
    </border>
    <border>
      <left style="thin"/>
      <right style="thin"/>
      <top style="thin"/>
      <bottom style="dotted"/>
    </border>
    <border>
      <left style="thin"/>
      <right style="double"/>
      <top style="thin"/>
      <bottom style="dotted"/>
    </border>
    <border>
      <left style="thin"/>
      <right/>
      <top style="thin"/>
      <bottom style="dotted"/>
    </border>
    <border>
      <left style="thin"/>
      <right style="double"/>
      <top style="thin"/>
      <bottom/>
    </border>
    <border>
      <left/>
      <right style="thin"/>
      <top style="thin"/>
      <bottom/>
    </border>
    <border>
      <left style="thin"/>
      <right style="medium"/>
      <top style="thin"/>
      <bottom style="dotted"/>
    </border>
    <border>
      <left style="thin"/>
      <right style="thin"/>
      <top style="dotted"/>
      <bottom style="medium"/>
    </border>
    <border>
      <left style="thin"/>
      <right style="double"/>
      <top style="dotted"/>
      <bottom style="medium"/>
    </border>
    <border>
      <left style="thin"/>
      <right/>
      <top style="dotted"/>
      <bottom style="medium"/>
    </border>
    <border>
      <left/>
      <right style="thin"/>
      <top style="dotted"/>
      <bottom style="medium"/>
    </border>
    <border>
      <left style="thin"/>
      <right style="medium"/>
      <top style="dotted"/>
      <bottom style="medium"/>
    </border>
    <border>
      <left/>
      <right style="thin"/>
      <top style="thin"/>
      <bottom style="dotted"/>
    </border>
    <border>
      <left/>
      <right/>
      <top/>
      <bottom style="thin"/>
    </border>
    <border>
      <left style="thin"/>
      <right style="medium"/>
      <top/>
      <bottom/>
    </border>
    <border>
      <left style="thin"/>
      <right/>
      <top style="thin"/>
      <bottom/>
    </border>
    <border>
      <left/>
      <right/>
      <top style="thin"/>
      <bottom/>
    </border>
    <border>
      <left style="thin"/>
      <right style="thin"/>
      <top/>
      <bottom style="thin"/>
    </border>
    <border>
      <left style="thin"/>
      <right style="double"/>
      <top/>
      <bottom style="thin"/>
    </border>
    <border>
      <left/>
      <right style="thin"/>
      <top/>
      <bottom style="thin"/>
    </border>
    <border>
      <left style="thin"/>
      <right style="medium"/>
      <top/>
      <bottom style="thin"/>
    </border>
    <border>
      <left style="thin"/>
      <right/>
      <top style="dotted"/>
      <bottom style="thin"/>
    </border>
    <border>
      <left style="thin"/>
      <right/>
      <top style="dotted"/>
      <bottom/>
    </border>
    <border>
      <left style="thin"/>
      <right style="double"/>
      <top/>
      <bottom style="dotted"/>
    </border>
    <border>
      <left/>
      <right/>
      <top/>
      <bottom style="medium"/>
    </border>
    <border>
      <left style="double"/>
      <right style="thin"/>
      <top/>
      <bottom/>
    </border>
    <border>
      <left style="thin"/>
      <right style="thin"/>
      <top style="thin"/>
      <bottom/>
    </border>
    <border>
      <left/>
      <right style="medium"/>
      <top style="thin"/>
      <bottom/>
    </border>
    <border>
      <left style="double"/>
      <right style="thin"/>
      <top/>
      <bottom style="medium"/>
    </border>
    <border>
      <left/>
      <right style="medium"/>
      <top/>
      <bottom style="medium"/>
    </border>
    <border>
      <left/>
      <right/>
      <top style="medium"/>
      <bottom style="dotted"/>
    </border>
    <border>
      <left style="double"/>
      <right style="thin"/>
      <top style="medium"/>
      <bottom style="dotted"/>
    </border>
    <border>
      <left style="double"/>
      <right style="thin"/>
      <top/>
      <bottom style="dotted"/>
    </border>
    <border>
      <left/>
      <right/>
      <top style="dotted"/>
      <bottom style="dotted"/>
    </border>
    <border>
      <left style="double"/>
      <right style="thin"/>
      <top style="dotted"/>
      <bottom style="dotted"/>
    </border>
    <border>
      <left style="double"/>
      <right/>
      <top style="dotted"/>
      <bottom style="dotted"/>
    </border>
    <border>
      <left/>
      <right/>
      <top style="dotted"/>
      <bottom style="thin"/>
    </border>
    <border>
      <left style="thin"/>
      <right style="thin"/>
      <top style="dotted"/>
      <bottom style="thin"/>
    </border>
    <border>
      <left style="double"/>
      <right style="thin"/>
      <top style="dotted"/>
      <bottom style="thin"/>
    </border>
    <border>
      <left style="double"/>
      <right/>
      <top style="dotted"/>
      <bottom/>
    </border>
    <border>
      <left/>
      <right/>
      <top style="thin"/>
      <bottom style="thin"/>
    </border>
    <border>
      <left style="thin"/>
      <right style="thin"/>
      <top style="thin"/>
      <bottom style="thin"/>
    </border>
    <border>
      <left style="thin"/>
      <right/>
      <top style="thin"/>
      <bottom style="thin"/>
    </border>
    <border>
      <left style="double"/>
      <right style="thin"/>
      <top style="thin"/>
      <bottom style="thin"/>
    </border>
    <border>
      <left style="double"/>
      <right/>
      <top style="thin"/>
      <bottom style="thin"/>
    </border>
    <border>
      <left style="thin"/>
      <right style="medium"/>
      <top style="thin"/>
      <bottom style="thin"/>
    </border>
    <border>
      <left style="double"/>
      <right style="thin"/>
      <top style="thin"/>
      <bottom/>
    </border>
    <border>
      <left style="double"/>
      <right/>
      <top/>
      <bottom style="dotted"/>
    </border>
    <border>
      <left style="thin"/>
      <right style="thin"/>
      <top/>
      <bottom style="dotted"/>
    </border>
    <border>
      <left style="double"/>
      <right style="thin"/>
      <top style="dotted"/>
      <bottom style="medium"/>
    </border>
    <border>
      <left style="double"/>
      <right/>
      <top style="dotted"/>
      <bottom style="medium"/>
    </border>
    <border>
      <left style="double"/>
      <right/>
      <top style="medium"/>
      <bottom style="dotted"/>
    </border>
    <border>
      <left/>
      <right style="thin"/>
      <top style="medium"/>
      <bottom/>
    </border>
    <border>
      <left style="thin"/>
      <right style="double"/>
      <top style="thin"/>
      <bottom style="thin"/>
    </border>
    <border>
      <left/>
      <right style="thin"/>
      <top style="thin"/>
      <bottom style="thin"/>
    </border>
    <border>
      <left style="double"/>
      <right style="thin"/>
      <top style="thin"/>
      <bottom style="dotted"/>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thin"/>
      <bottom style="medium"/>
    </border>
    <border diagonalDown="1">
      <left style="medium"/>
      <right/>
      <top style="medium"/>
      <bottom/>
      <diagonal style="thin"/>
    </border>
    <border diagonalDown="1">
      <left/>
      <right style="thin"/>
      <top style="medium"/>
      <bottom/>
      <diagonal style="thin"/>
    </border>
    <border diagonalDown="1">
      <left style="medium"/>
      <right/>
      <top/>
      <bottom/>
      <diagonal style="thin"/>
    </border>
    <border diagonalDown="1">
      <left/>
      <right style="thin"/>
      <top/>
      <bottom/>
      <diagonal style="thin"/>
    </border>
    <border diagonalDown="1">
      <left style="medium"/>
      <right/>
      <top/>
      <bottom style="medium"/>
      <diagonal style="thin"/>
    </border>
    <border diagonalDown="1">
      <left/>
      <right style="thin"/>
      <top/>
      <bottom style="medium"/>
      <diagonal style="thin"/>
    </border>
    <border>
      <left style="double"/>
      <right/>
      <top style="medium"/>
      <bottom style="thin"/>
    </border>
    <border>
      <left/>
      <right/>
      <top style="medium"/>
      <bottom style="thin"/>
    </border>
    <border>
      <left/>
      <right style="thin"/>
      <top style="medium"/>
      <bottom style="thin"/>
    </border>
    <border>
      <left style="thin"/>
      <right/>
      <top style="medium"/>
      <bottom style="thin"/>
    </border>
    <border>
      <left style="thin"/>
      <right style="thin"/>
      <top style="medium"/>
      <bottom style="thin"/>
    </border>
    <border>
      <left/>
      <right style="medium"/>
      <top style="medium"/>
      <bottom style="thin"/>
    </border>
    <border>
      <left style="medium"/>
      <right style="thin"/>
      <top style="medium"/>
      <bottom/>
    </border>
    <border>
      <left style="medium"/>
      <right style="thin"/>
      <top/>
      <bottom/>
    </border>
    <border>
      <left style="medium"/>
      <right style="thin"/>
      <top/>
      <bottom style="medium"/>
    </border>
    <border diagonalDown="1">
      <left/>
      <right/>
      <top style="medium"/>
      <bottom/>
      <diagonal style="thin"/>
    </border>
    <border diagonalDown="1">
      <left/>
      <right/>
      <top/>
      <bottom/>
      <diagonal style="thin"/>
    </border>
    <border diagonalDown="1">
      <left/>
      <right/>
      <top/>
      <bottom style="medium"/>
      <diagonal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0" fillId="0" borderId="0">
      <alignment vertical="center"/>
      <protection/>
    </xf>
    <xf numFmtId="0" fontId="2" fillId="0" borderId="0">
      <alignment/>
      <protection/>
    </xf>
    <xf numFmtId="0" fontId="0" fillId="0" borderId="0">
      <alignment vertical="center"/>
      <protection/>
    </xf>
    <xf numFmtId="0" fontId="2" fillId="0" borderId="0">
      <alignment/>
      <protection/>
    </xf>
    <xf numFmtId="0" fontId="39" fillId="32" borderId="0" applyNumberFormat="0" applyBorder="0" applyAlignment="0" applyProtection="0"/>
  </cellStyleXfs>
  <cellXfs count="413">
    <xf numFmtId="0" fontId="0" fillId="0" borderId="0" xfId="0" applyFont="1" applyAlignment="1">
      <alignment vertical="center"/>
    </xf>
    <xf numFmtId="176" fontId="2" fillId="0" borderId="0" xfId="64" applyNumberFormat="1" applyFont="1" applyFill="1" applyAlignment="1">
      <alignment vertical="center"/>
      <protection/>
    </xf>
    <xf numFmtId="176" fontId="4" fillId="0" borderId="0" xfId="64" applyNumberFormat="1" applyFont="1" applyFill="1" applyAlignment="1">
      <alignment vertical="center"/>
      <protection/>
    </xf>
    <xf numFmtId="177" fontId="4" fillId="0" borderId="0" xfId="64" applyNumberFormat="1" applyFont="1" applyFill="1" applyAlignment="1">
      <alignment vertical="center"/>
      <protection/>
    </xf>
    <xf numFmtId="178" fontId="4" fillId="0" borderId="0" xfId="64" applyNumberFormat="1" applyFont="1" applyFill="1" applyAlignment="1">
      <alignment vertical="center"/>
      <protection/>
    </xf>
    <xf numFmtId="179" fontId="4" fillId="0" borderId="0" xfId="64" applyNumberFormat="1" applyFont="1" applyFill="1" applyAlignment="1">
      <alignment vertical="center"/>
      <protection/>
    </xf>
    <xf numFmtId="180" fontId="4" fillId="0" borderId="0" xfId="64" applyNumberFormat="1" applyFont="1" applyFill="1" applyAlignment="1">
      <alignment vertical="center"/>
      <protection/>
    </xf>
    <xf numFmtId="0" fontId="1" fillId="0" borderId="0" xfId="61" applyFont="1">
      <alignment vertical="center"/>
      <protection/>
    </xf>
    <xf numFmtId="0" fontId="0" fillId="0" borderId="0" xfId="61">
      <alignment vertical="center"/>
      <protection/>
    </xf>
    <xf numFmtId="178" fontId="0" fillId="0" borderId="0" xfId="61" applyNumberFormat="1">
      <alignment vertical="center"/>
      <protection/>
    </xf>
    <xf numFmtId="176" fontId="5" fillId="0" borderId="0" xfId="64" applyNumberFormat="1" applyFont="1" applyFill="1" applyAlignment="1">
      <alignment vertical="center"/>
      <protection/>
    </xf>
    <xf numFmtId="176" fontId="4" fillId="0" borderId="0" xfId="64" applyNumberFormat="1" applyFont="1" applyFill="1" applyAlignment="1">
      <alignment horizontal="center" vertical="center"/>
      <protection/>
    </xf>
    <xf numFmtId="181" fontId="4" fillId="0" borderId="10" xfId="64" applyNumberFormat="1" applyFont="1" applyFill="1" applyBorder="1" applyAlignment="1">
      <alignment horizontal="center" vertical="center" wrapText="1"/>
      <protection/>
    </xf>
    <xf numFmtId="177" fontId="4" fillId="0" borderId="11" xfId="64" applyNumberFormat="1" applyFont="1" applyFill="1" applyBorder="1" applyAlignment="1">
      <alignment horizontal="center" vertical="center"/>
      <protection/>
    </xf>
    <xf numFmtId="0" fontId="4" fillId="0" borderId="10" xfId="64" applyFont="1" applyFill="1" applyBorder="1" applyAlignment="1">
      <alignment horizontal="center" vertical="center" wrapText="1"/>
      <protection/>
    </xf>
    <xf numFmtId="178" fontId="4" fillId="0" borderId="10" xfId="64" applyNumberFormat="1"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178" fontId="4" fillId="0" borderId="12" xfId="64" applyNumberFormat="1" applyFont="1" applyFill="1" applyBorder="1" applyAlignment="1">
      <alignment horizontal="center" vertical="center" wrapText="1"/>
      <protection/>
    </xf>
    <xf numFmtId="177" fontId="4" fillId="0" borderId="10" xfId="64" applyNumberFormat="1" applyFont="1" applyFill="1" applyBorder="1" applyAlignment="1">
      <alignment vertical="center" wrapText="1"/>
      <protection/>
    </xf>
    <xf numFmtId="0" fontId="4" fillId="0" borderId="0" xfId="64" applyFont="1" applyFill="1" applyAlignment="1">
      <alignment horizontal="center" vertical="center"/>
      <protection/>
    </xf>
    <xf numFmtId="181" fontId="4" fillId="0" borderId="13" xfId="64" applyNumberFormat="1" applyFont="1" applyFill="1" applyBorder="1" applyAlignment="1">
      <alignment horizontal="center" vertical="center" wrapText="1"/>
      <protection/>
    </xf>
    <xf numFmtId="177" fontId="4" fillId="0" borderId="14" xfId="64" applyNumberFormat="1" applyFont="1" applyFill="1" applyBorder="1" applyAlignment="1">
      <alignment horizontal="center" vertical="center" wrapText="1"/>
      <protection/>
    </xf>
    <xf numFmtId="181" fontId="4" fillId="0" borderId="15" xfId="64" applyNumberFormat="1" applyFont="1" applyFill="1" applyBorder="1" applyAlignment="1">
      <alignment horizontal="center" vertical="center" wrapText="1"/>
      <protection/>
    </xf>
    <xf numFmtId="176" fontId="4" fillId="0" borderId="14" xfId="64" applyNumberFormat="1" applyFont="1" applyFill="1" applyBorder="1" applyAlignment="1">
      <alignment horizontal="center" vertical="center" wrapText="1"/>
      <protection/>
    </xf>
    <xf numFmtId="177" fontId="4" fillId="0" borderId="13" xfId="64" applyNumberFormat="1" applyFont="1" applyFill="1" applyBorder="1" applyAlignment="1">
      <alignment horizontal="center" vertical="center" wrapText="1"/>
      <protection/>
    </xf>
    <xf numFmtId="176" fontId="4" fillId="0" borderId="13" xfId="64" applyNumberFormat="1"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178" fontId="4" fillId="0" borderId="13" xfId="64" applyNumberFormat="1" applyFont="1" applyFill="1" applyBorder="1" applyAlignment="1">
      <alignment horizontal="center" vertical="center" wrapText="1"/>
      <protection/>
    </xf>
    <xf numFmtId="0" fontId="4" fillId="0" borderId="14" xfId="64" applyFont="1" applyFill="1" applyBorder="1" applyAlignment="1">
      <alignment horizontal="center" vertical="center" wrapText="1"/>
      <protection/>
    </xf>
    <xf numFmtId="178" fontId="4" fillId="0" borderId="16" xfId="64" applyNumberFormat="1" applyFont="1" applyFill="1" applyBorder="1" applyAlignment="1">
      <alignment horizontal="center" vertical="center" wrapText="1"/>
      <protection/>
    </xf>
    <xf numFmtId="179" fontId="4" fillId="0" borderId="17" xfId="64" applyNumberFormat="1" applyFont="1" applyFill="1" applyBorder="1" applyAlignment="1">
      <alignment horizontal="center" vertical="center" wrapText="1"/>
      <protection/>
    </xf>
    <xf numFmtId="182" fontId="4" fillId="0" borderId="13" xfId="64" applyNumberFormat="1" applyFont="1" applyFill="1" applyBorder="1" applyAlignment="1">
      <alignment horizontal="center" vertical="center" wrapText="1"/>
      <protection/>
    </xf>
    <xf numFmtId="177" fontId="4" fillId="0" borderId="18" xfId="64" applyNumberFormat="1" applyFont="1" applyFill="1" applyBorder="1" applyAlignment="1">
      <alignment horizontal="center" vertical="center" wrapText="1"/>
      <protection/>
    </xf>
    <xf numFmtId="181" fontId="4" fillId="0" borderId="19" xfId="64" applyNumberFormat="1" applyFont="1" applyFill="1" applyBorder="1" applyAlignment="1">
      <alignment horizontal="center" vertical="center" wrapText="1"/>
      <protection/>
    </xf>
    <xf numFmtId="181" fontId="4" fillId="0" borderId="19" xfId="64" applyNumberFormat="1" applyFont="1" applyFill="1" applyBorder="1" applyAlignment="1">
      <alignment horizontal="center" vertical="center"/>
      <protection/>
    </xf>
    <xf numFmtId="177" fontId="4" fillId="0" borderId="20" xfId="64" applyNumberFormat="1" applyFont="1" applyFill="1" applyBorder="1" applyAlignment="1">
      <alignment horizontal="center" vertical="center"/>
      <protection/>
    </xf>
    <xf numFmtId="181" fontId="4" fillId="0" borderId="21" xfId="64" applyNumberFormat="1" applyFont="1" applyFill="1" applyBorder="1" applyAlignment="1">
      <alignment horizontal="center" vertical="center" wrapText="1"/>
      <protection/>
    </xf>
    <xf numFmtId="176" fontId="4" fillId="0" borderId="20" xfId="64" applyNumberFormat="1" applyFont="1" applyFill="1" applyBorder="1" applyAlignment="1">
      <alignment horizontal="center" vertical="center" wrapText="1"/>
      <protection/>
    </xf>
    <xf numFmtId="177" fontId="4" fillId="0" borderId="19" xfId="64" applyNumberFormat="1" applyFont="1" applyFill="1" applyBorder="1" applyAlignment="1">
      <alignment horizontal="center" vertical="center" wrapText="1"/>
      <protection/>
    </xf>
    <xf numFmtId="177" fontId="4" fillId="0" borderId="20" xfId="64" applyNumberFormat="1" applyFont="1" applyFill="1" applyBorder="1" applyAlignment="1">
      <alignment horizontal="center" vertical="center" wrapText="1"/>
      <protection/>
    </xf>
    <xf numFmtId="0" fontId="4" fillId="0" borderId="19" xfId="64" applyFont="1" applyFill="1" applyBorder="1" applyAlignment="1">
      <alignment horizontal="center" vertical="center" wrapText="1"/>
      <protection/>
    </xf>
    <xf numFmtId="178" fontId="4" fillId="0" borderId="19" xfId="64" applyNumberFormat="1" applyFont="1" applyFill="1" applyBorder="1" applyAlignment="1">
      <alignment horizontal="center" vertical="center" wrapText="1"/>
      <protection/>
    </xf>
    <xf numFmtId="0" fontId="4" fillId="0" borderId="20" xfId="64" applyFont="1" applyFill="1" applyBorder="1" applyAlignment="1">
      <alignment horizontal="center" vertical="center" wrapText="1"/>
      <protection/>
    </xf>
    <xf numFmtId="178" fontId="4" fillId="0" borderId="22" xfId="64" applyNumberFormat="1" applyFont="1" applyFill="1" applyBorder="1" applyAlignment="1">
      <alignment horizontal="center" vertical="center" wrapText="1"/>
      <protection/>
    </xf>
    <xf numFmtId="179" fontId="4" fillId="0" borderId="23" xfId="64" applyNumberFormat="1" applyFont="1" applyFill="1" applyBorder="1" applyAlignment="1">
      <alignment horizontal="center" vertical="center" wrapText="1"/>
      <protection/>
    </xf>
    <xf numFmtId="182" fontId="4" fillId="0" borderId="19" xfId="64" applyNumberFormat="1" applyFont="1" applyFill="1" applyBorder="1" applyAlignment="1">
      <alignment horizontal="center" vertical="center" wrapText="1"/>
      <protection/>
    </xf>
    <xf numFmtId="177" fontId="4" fillId="0" borderId="24" xfId="64" applyNumberFormat="1" applyFont="1" applyFill="1" applyBorder="1" applyAlignment="1">
      <alignment horizontal="center" vertical="center" wrapText="1"/>
      <protection/>
    </xf>
    <xf numFmtId="0" fontId="4" fillId="33" borderId="11" xfId="64" applyFont="1" applyFill="1" applyBorder="1" applyAlignment="1">
      <alignment horizontal="center" vertical="center"/>
      <protection/>
    </xf>
    <xf numFmtId="176" fontId="4" fillId="33" borderId="25" xfId="64" applyNumberFormat="1" applyFont="1" applyFill="1" applyBorder="1" applyAlignment="1" applyProtection="1">
      <alignment vertical="center"/>
      <protection/>
    </xf>
    <xf numFmtId="177" fontId="4" fillId="33" borderId="26" xfId="64" applyNumberFormat="1" applyFont="1" applyFill="1" applyBorder="1" applyAlignment="1" applyProtection="1">
      <alignment vertical="center"/>
      <protection/>
    </xf>
    <xf numFmtId="177" fontId="4" fillId="33" borderId="25" xfId="64" applyNumberFormat="1" applyFont="1" applyFill="1" applyBorder="1" applyAlignment="1" applyProtection="1">
      <alignment horizontal="right" vertical="center"/>
      <protection locked="0"/>
    </xf>
    <xf numFmtId="177" fontId="4" fillId="33" borderId="25" xfId="0" applyNumberFormat="1" applyFont="1" applyFill="1" applyBorder="1" applyAlignment="1" applyProtection="1">
      <alignment horizontal="right" vertical="center"/>
      <protection locked="0"/>
    </xf>
    <xf numFmtId="178" fontId="4" fillId="33" borderId="25" xfId="64" applyNumberFormat="1" applyFont="1" applyFill="1" applyBorder="1" applyAlignment="1" applyProtection="1">
      <alignment horizontal="right" vertical="center"/>
      <protection/>
    </xf>
    <xf numFmtId="176" fontId="4" fillId="33" borderId="27" xfId="64" applyNumberFormat="1" applyFont="1" applyFill="1" applyBorder="1" applyAlignment="1" applyProtection="1">
      <alignment vertical="center"/>
      <protection/>
    </xf>
    <xf numFmtId="178" fontId="4" fillId="33" borderId="26" xfId="64" applyNumberFormat="1" applyFont="1" applyFill="1" applyBorder="1" applyAlignment="1" applyProtection="1">
      <alignment horizontal="right" vertical="center"/>
      <protection/>
    </xf>
    <xf numFmtId="179" fontId="4" fillId="33" borderId="28" xfId="64" applyNumberFormat="1" applyFont="1" applyFill="1" applyBorder="1" applyAlignment="1" applyProtection="1">
      <alignment horizontal="right" vertical="center"/>
      <protection/>
    </xf>
    <xf numFmtId="180" fontId="4" fillId="33" borderId="25" xfId="64" applyNumberFormat="1" applyFont="1" applyFill="1" applyBorder="1" applyAlignment="1" applyProtection="1">
      <alignment vertical="center"/>
      <protection/>
    </xf>
    <xf numFmtId="179" fontId="4" fillId="33" borderId="25" xfId="64" applyNumberFormat="1" applyFont="1" applyFill="1" applyBorder="1" applyAlignment="1" applyProtection="1">
      <alignment horizontal="right" vertical="center"/>
      <protection/>
    </xf>
    <xf numFmtId="177" fontId="4" fillId="33" borderId="25" xfId="64" applyNumberFormat="1" applyFont="1" applyFill="1" applyBorder="1" applyAlignment="1" applyProtection="1">
      <alignment horizontal="right" vertical="center"/>
      <protection/>
    </xf>
    <xf numFmtId="177" fontId="4" fillId="33" borderId="29" xfId="64" applyNumberFormat="1" applyFont="1" applyFill="1" applyBorder="1" applyAlignment="1" applyProtection="1">
      <alignment horizontal="right" vertical="center"/>
      <protection/>
    </xf>
    <xf numFmtId="0" fontId="4" fillId="33" borderId="30" xfId="64" applyFont="1" applyFill="1" applyBorder="1" applyAlignment="1">
      <alignment horizontal="center" vertical="center"/>
      <protection/>
    </xf>
    <xf numFmtId="176" fontId="4" fillId="34" borderId="31" xfId="64" applyNumberFormat="1" applyFont="1" applyFill="1" applyBorder="1" applyAlignment="1" applyProtection="1">
      <alignment vertical="center"/>
      <protection/>
    </xf>
    <xf numFmtId="177" fontId="4" fillId="34" borderId="32" xfId="64" applyNumberFormat="1" applyFont="1" applyFill="1" applyBorder="1" applyAlignment="1" applyProtection="1">
      <alignment vertical="center"/>
      <protection/>
    </xf>
    <xf numFmtId="176" fontId="4" fillId="33" borderId="31" xfId="64" applyNumberFormat="1" applyFont="1" applyFill="1" applyBorder="1" applyAlignment="1" applyProtection="1">
      <alignment vertical="center"/>
      <protection/>
    </xf>
    <xf numFmtId="177" fontId="4" fillId="33" borderId="31" xfId="64" applyNumberFormat="1" applyFont="1" applyFill="1" applyBorder="1" applyAlignment="1" applyProtection="1">
      <alignment horizontal="right" vertical="center"/>
      <protection locked="0"/>
    </xf>
    <xf numFmtId="178" fontId="4" fillId="33" borderId="30" xfId="64" applyNumberFormat="1" applyFont="1" applyFill="1" applyBorder="1" applyAlignment="1" applyProtection="1">
      <alignment horizontal="right" vertical="center"/>
      <protection/>
    </xf>
    <xf numFmtId="176" fontId="4" fillId="33" borderId="30" xfId="64" applyNumberFormat="1" applyFont="1" applyFill="1" applyBorder="1" applyAlignment="1" applyProtection="1">
      <alignment vertical="center"/>
      <protection/>
    </xf>
    <xf numFmtId="178" fontId="4" fillId="33" borderId="31" xfId="64" applyNumberFormat="1" applyFont="1" applyFill="1" applyBorder="1" applyAlignment="1" applyProtection="1">
      <alignment horizontal="right" vertical="center"/>
      <protection/>
    </xf>
    <xf numFmtId="178" fontId="4" fillId="33" borderId="32" xfId="64" applyNumberFormat="1" applyFont="1" applyFill="1" applyBorder="1" applyAlignment="1" applyProtection="1">
      <alignment horizontal="right" vertical="center"/>
      <protection/>
    </xf>
    <xf numFmtId="179" fontId="4" fillId="33" borderId="33" xfId="64" applyNumberFormat="1" applyFont="1" applyFill="1" applyBorder="1" applyAlignment="1" applyProtection="1">
      <alignment horizontal="right" vertical="center"/>
      <protection/>
    </xf>
    <xf numFmtId="180" fontId="4" fillId="33" borderId="31" xfId="64" applyNumberFormat="1" applyFont="1" applyFill="1" applyBorder="1" applyAlignment="1" applyProtection="1">
      <alignment vertical="center"/>
      <protection/>
    </xf>
    <xf numFmtId="179" fontId="4" fillId="33" borderId="31" xfId="64" applyNumberFormat="1" applyFont="1" applyFill="1" applyBorder="1" applyAlignment="1" applyProtection="1">
      <alignment horizontal="right" vertical="center"/>
      <protection/>
    </xf>
    <xf numFmtId="177" fontId="4" fillId="33" borderId="31" xfId="64" applyNumberFormat="1" applyFont="1" applyFill="1" applyBorder="1" applyAlignment="1" applyProtection="1">
      <alignment horizontal="right" vertical="center"/>
      <protection/>
    </xf>
    <xf numFmtId="177" fontId="4" fillId="33" borderId="34" xfId="64" applyNumberFormat="1" applyFont="1" applyFill="1" applyBorder="1" applyAlignment="1" applyProtection="1">
      <alignment horizontal="right" vertical="center"/>
      <protection/>
    </xf>
    <xf numFmtId="177" fontId="4" fillId="33" borderId="32" xfId="64" applyNumberFormat="1" applyFont="1" applyFill="1" applyBorder="1" applyAlignment="1" applyProtection="1">
      <alignment vertical="center"/>
      <protection/>
    </xf>
    <xf numFmtId="177" fontId="4" fillId="33" borderId="35" xfId="64" applyNumberFormat="1" applyFont="1" applyFill="1" applyBorder="1" applyAlignment="1" applyProtection="1">
      <alignment horizontal="right" vertical="center"/>
      <protection locked="0"/>
    </xf>
    <xf numFmtId="176" fontId="4" fillId="33" borderId="35" xfId="64" applyNumberFormat="1" applyFont="1" applyFill="1" applyBorder="1" applyAlignment="1" applyProtection="1">
      <alignment vertical="center"/>
      <protection/>
    </xf>
    <xf numFmtId="0" fontId="4" fillId="33" borderId="36" xfId="64" applyFont="1" applyFill="1" applyBorder="1" applyAlignment="1">
      <alignment horizontal="center" vertical="center"/>
      <protection/>
    </xf>
    <xf numFmtId="176" fontId="4" fillId="34" borderId="35" xfId="64" applyNumberFormat="1" applyFont="1" applyFill="1" applyBorder="1" applyAlignment="1" applyProtection="1">
      <alignment vertical="center"/>
      <protection/>
    </xf>
    <xf numFmtId="177" fontId="4" fillId="34" borderId="37" xfId="64" applyNumberFormat="1" applyFont="1" applyFill="1" applyBorder="1" applyAlignment="1" applyProtection="1">
      <alignment vertical="center"/>
      <protection/>
    </xf>
    <xf numFmtId="176" fontId="4" fillId="33" borderId="13" xfId="64" applyNumberFormat="1" applyFont="1" applyFill="1" applyBorder="1" applyAlignment="1" applyProtection="1">
      <alignment vertical="center"/>
      <protection/>
    </xf>
    <xf numFmtId="178" fontId="4" fillId="33" borderId="14" xfId="64" applyNumberFormat="1" applyFont="1" applyFill="1" applyBorder="1" applyAlignment="1" applyProtection="1">
      <alignment horizontal="right" vertical="center"/>
      <protection/>
    </xf>
    <xf numFmtId="176" fontId="4" fillId="33" borderId="14" xfId="64" applyNumberFormat="1" applyFont="1" applyFill="1" applyBorder="1" applyAlignment="1" applyProtection="1">
      <alignment vertical="center"/>
      <protection/>
    </xf>
    <xf numFmtId="178" fontId="4" fillId="33" borderId="13" xfId="64" applyNumberFormat="1" applyFont="1" applyFill="1" applyBorder="1" applyAlignment="1" applyProtection="1">
      <alignment horizontal="right" vertical="center"/>
      <protection/>
    </xf>
    <xf numFmtId="178" fontId="4" fillId="33" borderId="16" xfId="64" applyNumberFormat="1" applyFont="1" applyFill="1" applyBorder="1" applyAlignment="1" applyProtection="1">
      <alignment horizontal="right" vertical="center"/>
      <protection/>
    </xf>
    <xf numFmtId="179" fontId="4" fillId="33" borderId="38" xfId="64" applyNumberFormat="1" applyFont="1" applyFill="1" applyBorder="1" applyAlignment="1" applyProtection="1">
      <alignment horizontal="right" vertical="center"/>
      <protection/>
    </xf>
    <xf numFmtId="180" fontId="4" fillId="33" borderId="13" xfId="64" applyNumberFormat="1" applyFont="1" applyFill="1" applyBorder="1" applyAlignment="1" applyProtection="1">
      <alignment vertical="center"/>
      <protection/>
    </xf>
    <xf numFmtId="179" fontId="4" fillId="33" borderId="35" xfId="64" applyNumberFormat="1" applyFont="1" applyFill="1" applyBorder="1" applyAlignment="1" applyProtection="1">
      <alignment horizontal="right" vertical="center"/>
      <protection/>
    </xf>
    <xf numFmtId="177" fontId="4" fillId="33" borderId="35" xfId="64" applyNumberFormat="1" applyFont="1" applyFill="1" applyBorder="1" applyAlignment="1" applyProtection="1">
      <alignment horizontal="right" vertical="center"/>
      <protection/>
    </xf>
    <xf numFmtId="177" fontId="4" fillId="33" borderId="39" xfId="64" applyNumberFormat="1" applyFont="1" applyFill="1" applyBorder="1" applyAlignment="1" applyProtection="1">
      <alignment horizontal="right" vertical="center"/>
      <protection/>
    </xf>
    <xf numFmtId="0" fontId="4" fillId="33" borderId="40" xfId="64" applyFont="1" applyFill="1" applyBorder="1" applyAlignment="1">
      <alignment horizontal="center" vertical="center"/>
      <protection/>
    </xf>
    <xf numFmtId="176" fontId="4" fillId="33" borderId="40" xfId="64" applyNumberFormat="1" applyFont="1" applyFill="1" applyBorder="1" applyAlignment="1" applyProtection="1">
      <alignment vertical="center"/>
      <protection/>
    </xf>
    <xf numFmtId="177" fontId="4" fillId="33" borderId="41" xfId="64" applyNumberFormat="1" applyFont="1" applyFill="1" applyBorder="1" applyAlignment="1" applyProtection="1">
      <alignment vertical="center"/>
      <protection/>
    </xf>
    <xf numFmtId="177" fontId="4" fillId="33" borderId="40" xfId="64" applyNumberFormat="1" applyFont="1" applyFill="1" applyBorder="1" applyAlignment="1" applyProtection="1">
      <alignment horizontal="right" vertical="center"/>
      <protection locked="0"/>
    </xf>
    <xf numFmtId="178" fontId="4" fillId="33" borderId="40" xfId="64" applyNumberFormat="1" applyFont="1" applyFill="1" applyBorder="1" applyAlignment="1" applyProtection="1">
      <alignment horizontal="right" vertical="center"/>
      <protection/>
    </xf>
    <xf numFmtId="176" fontId="4" fillId="33" borderId="42" xfId="64" applyNumberFormat="1" applyFont="1" applyFill="1" applyBorder="1" applyAlignment="1" applyProtection="1">
      <alignment vertical="center"/>
      <protection/>
    </xf>
    <xf numFmtId="178" fontId="4" fillId="33" borderId="43" xfId="64" applyNumberFormat="1" applyFont="1" applyFill="1" applyBorder="1" applyAlignment="1" applyProtection="1">
      <alignment horizontal="right" vertical="center"/>
      <protection/>
    </xf>
    <xf numFmtId="179" fontId="4" fillId="33" borderId="44" xfId="64" applyNumberFormat="1" applyFont="1" applyFill="1" applyBorder="1" applyAlignment="1" applyProtection="1">
      <alignment horizontal="right" vertical="center"/>
      <protection/>
    </xf>
    <xf numFmtId="179" fontId="4" fillId="33" borderId="40" xfId="64" applyNumberFormat="1" applyFont="1" applyFill="1" applyBorder="1" applyAlignment="1" applyProtection="1">
      <alignment horizontal="right" vertical="center"/>
      <protection/>
    </xf>
    <xf numFmtId="177" fontId="4" fillId="33" borderId="40" xfId="64" applyNumberFormat="1" applyFont="1" applyFill="1" applyBorder="1" applyAlignment="1" applyProtection="1">
      <alignment horizontal="right" vertical="center"/>
      <protection/>
    </xf>
    <xf numFmtId="177" fontId="4" fillId="33" borderId="45" xfId="64" applyNumberFormat="1" applyFont="1" applyFill="1" applyBorder="1" applyAlignment="1" applyProtection="1">
      <alignment horizontal="right" vertical="center"/>
      <protection/>
    </xf>
    <xf numFmtId="0" fontId="4" fillId="33" borderId="46" xfId="64" applyFont="1" applyFill="1" applyBorder="1" applyAlignment="1">
      <alignment horizontal="center" vertical="center"/>
      <protection/>
    </xf>
    <xf numFmtId="176" fontId="4" fillId="34" borderId="46" xfId="64" applyNumberFormat="1" applyFont="1" applyFill="1" applyBorder="1" applyAlignment="1" applyProtection="1">
      <alignment vertical="center"/>
      <protection/>
    </xf>
    <xf numFmtId="177" fontId="4" fillId="34" borderId="47" xfId="64" applyNumberFormat="1" applyFont="1" applyFill="1" applyBorder="1" applyAlignment="1" applyProtection="1">
      <alignment vertical="center"/>
      <protection/>
    </xf>
    <xf numFmtId="176" fontId="4" fillId="33" borderId="46" xfId="64" applyNumberFormat="1" applyFont="1" applyFill="1" applyBorder="1" applyAlignment="1" applyProtection="1">
      <alignment vertical="center"/>
      <protection/>
    </xf>
    <xf numFmtId="177" fontId="4" fillId="33" borderId="46" xfId="64" applyNumberFormat="1" applyFont="1" applyFill="1" applyBorder="1" applyAlignment="1" applyProtection="1">
      <alignment horizontal="right" vertical="center"/>
      <protection locked="0"/>
    </xf>
    <xf numFmtId="178" fontId="4" fillId="33" borderId="46" xfId="64" applyNumberFormat="1" applyFont="1" applyFill="1" applyBorder="1" applyAlignment="1" applyProtection="1">
      <alignment horizontal="right" vertical="center"/>
      <protection/>
    </xf>
    <xf numFmtId="176" fontId="4" fillId="33" borderId="48" xfId="64" applyNumberFormat="1" applyFont="1" applyFill="1" applyBorder="1" applyAlignment="1" applyProtection="1">
      <alignment vertical="center"/>
      <protection/>
    </xf>
    <xf numFmtId="178" fontId="4" fillId="33" borderId="47" xfId="64" applyNumberFormat="1" applyFont="1" applyFill="1" applyBorder="1" applyAlignment="1" applyProtection="1">
      <alignment horizontal="right" vertical="center"/>
      <protection/>
    </xf>
    <xf numFmtId="179" fontId="4" fillId="33" borderId="49" xfId="64" applyNumberFormat="1" applyFont="1" applyFill="1" applyBorder="1" applyAlignment="1" applyProtection="1">
      <alignment horizontal="right" vertical="center"/>
      <protection/>
    </xf>
    <xf numFmtId="179" fontId="4" fillId="33" borderId="46" xfId="64" applyNumberFormat="1" applyFont="1" applyFill="1" applyBorder="1" applyAlignment="1" applyProtection="1">
      <alignment horizontal="right" vertical="center"/>
      <protection/>
    </xf>
    <xf numFmtId="177" fontId="4" fillId="33" borderId="46" xfId="64" applyNumberFormat="1" applyFont="1" applyFill="1" applyBorder="1" applyAlignment="1" applyProtection="1">
      <alignment horizontal="right" vertical="center"/>
      <protection/>
    </xf>
    <xf numFmtId="177" fontId="4" fillId="33" borderId="50" xfId="64" applyNumberFormat="1" applyFont="1" applyFill="1" applyBorder="1" applyAlignment="1" applyProtection="1">
      <alignment horizontal="right" vertical="center"/>
      <protection/>
    </xf>
    <xf numFmtId="0" fontId="4" fillId="0" borderId="11" xfId="64" applyFont="1" applyFill="1" applyBorder="1" applyAlignment="1">
      <alignment horizontal="center" vertical="center"/>
      <protection/>
    </xf>
    <xf numFmtId="176" fontId="4" fillId="0" borderId="25" xfId="64" applyNumberFormat="1" applyFont="1" applyFill="1" applyBorder="1" applyAlignment="1" applyProtection="1">
      <alignment vertical="center"/>
      <protection/>
    </xf>
    <xf numFmtId="177" fontId="4" fillId="0" borderId="26" xfId="64" applyNumberFormat="1" applyFont="1" applyFill="1" applyBorder="1" applyAlignment="1" applyProtection="1">
      <alignment vertical="center"/>
      <protection/>
    </xf>
    <xf numFmtId="177" fontId="4" fillId="0" borderId="25" xfId="64" applyNumberFormat="1" applyFont="1" applyFill="1" applyBorder="1" applyAlignment="1" applyProtection="1">
      <alignment horizontal="right" vertical="center"/>
      <protection locked="0"/>
    </xf>
    <xf numFmtId="178" fontId="4" fillId="0" borderId="25" xfId="64" applyNumberFormat="1" applyFont="1" applyFill="1" applyBorder="1" applyAlignment="1" applyProtection="1">
      <alignment horizontal="right" vertical="center"/>
      <protection/>
    </xf>
    <xf numFmtId="176" fontId="4" fillId="0" borderId="27" xfId="64" applyNumberFormat="1" applyFont="1" applyFill="1" applyBorder="1" applyAlignment="1" applyProtection="1">
      <alignment vertical="center"/>
      <protection/>
    </xf>
    <xf numFmtId="178" fontId="4" fillId="0" borderId="26" xfId="64" applyNumberFormat="1" applyFont="1" applyFill="1" applyBorder="1" applyAlignment="1" applyProtection="1">
      <alignment horizontal="right" vertical="center"/>
      <protection/>
    </xf>
    <xf numFmtId="179" fontId="4" fillId="0" borderId="28" xfId="64" applyNumberFormat="1" applyFont="1" applyFill="1" applyBorder="1" applyAlignment="1" applyProtection="1">
      <alignment horizontal="right" vertical="center"/>
      <protection/>
    </xf>
    <xf numFmtId="180" fontId="4" fillId="0" borderId="25" xfId="64" applyNumberFormat="1" applyFont="1" applyFill="1" applyBorder="1" applyAlignment="1" applyProtection="1">
      <alignment vertical="center"/>
      <protection/>
    </xf>
    <xf numFmtId="179" fontId="4" fillId="0" borderId="25" xfId="64" applyNumberFormat="1" applyFont="1" applyFill="1" applyBorder="1" applyAlignment="1" applyProtection="1">
      <alignment horizontal="right" vertical="center"/>
      <protection/>
    </xf>
    <xf numFmtId="177" fontId="4" fillId="0" borderId="25" xfId="64" applyNumberFormat="1" applyFont="1" applyFill="1" applyBorder="1" applyAlignment="1" applyProtection="1">
      <alignment horizontal="right" vertical="center"/>
      <protection/>
    </xf>
    <xf numFmtId="177" fontId="4" fillId="0" borderId="29" xfId="64" applyNumberFormat="1" applyFont="1" applyFill="1" applyBorder="1" applyAlignment="1" applyProtection="1">
      <alignment horizontal="right" vertical="center"/>
      <protection/>
    </xf>
    <xf numFmtId="0" fontId="4" fillId="0" borderId="30" xfId="64" applyFont="1" applyFill="1" applyBorder="1" applyAlignment="1">
      <alignment horizontal="center" vertical="center"/>
      <protection/>
    </xf>
    <xf numFmtId="176" fontId="4" fillId="0" borderId="31" xfId="64" applyNumberFormat="1" applyFont="1" applyFill="1" applyBorder="1" applyAlignment="1" applyProtection="1">
      <alignment vertical="center"/>
      <protection/>
    </xf>
    <xf numFmtId="177" fontId="4" fillId="0" borderId="32" xfId="64" applyNumberFormat="1" applyFont="1" applyFill="1" applyBorder="1" applyAlignment="1" applyProtection="1">
      <alignment vertical="center"/>
      <protection/>
    </xf>
    <xf numFmtId="177" fontId="4" fillId="0" borderId="31" xfId="64" applyNumberFormat="1" applyFont="1" applyFill="1" applyBorder="1" applyAlignment="1" applyProtection="1">
      <alignment horizontal="right" vertical="center"/>
      <protection locked="0"/>
    </xf>
    <xf numFmtId="178" fontId="4" fillId="0" borderId="30" xfId="64" applyNumberFormat="1" applyFont="1" applyFill="1" applyBorder="1" applyAlignment="1" applyProtection="1">
      <alignment horizontal="right" vertical="center"/>
      <protection/>
    </xf>
    <xf numFmtId="176" fontId="4" fillId="0" borderId="30" xfId="64" applyNumberFormat="1" applyFont="1" applyFill="1" applyBorder="1" applyAlignment="1" applyProtection="1">
      <alignment vertical="center"/>
      <protection/>
    </xf>
    <xf numFmtId="178" fontId="4" fillId="0" borderId="31" xfId="64" applyNumberFormat="1" applyFont="1" applyFill="1" applyBorder="1" applyAlignment="1" applyProtection="1">
      <alignment horizontal="right" vertical="center"/>
      <protection/>
    </xf>
    <xf numFmtId="178" fontId="4" fillId="0" borderId="32" xfId="64" applyNumberFormat="1" applyFont="1" applyFill="1" applyBorder="1" applyAlignment="1" applyProtection="1">
      <alignment horizontal="right" vertical="center"/>
      <protection/>
    </xf>
    <xf numFmtId="179" fontId="4" fillId="0" borderId="33" xfId="64" applyNumberFormat="1" applyFont="1" applyFill="1" applyBorder="1" applyAlignment="1" applyProtection="1">
      <alignment horizontal="right" vertical="center"/>
      <protection/>
    </xf>
    <xf numFmtId="180" fontId="4" fillId="0" borderId="31" xfId="64" applyNumberFormat="1" applyFont="1" applyFill="1" applyBorder="1" applyAlignment="1" applyProtection="1">
      <alignment vertical="center"/>
      <protection/>
    </xf>
    <xf numFmtId="179" fontId="4" fillId="0" borderId="31" xfId="64" applyNumberFormat="1" applyFont="1" applyFill="1" applyBorder="1" applyAlignment="1" applyProtection="1">
      <alignment horizontal="right" vertical="center"/>
      <protection/>
    </xf>
    <xf numFmtId="177" fontId="4" fillId="0" borderId="31" xfId="64" applyNumberFormat="1" applyFont="1" applyFill="1" applyBorder="1" applyAlignment="1" applyProtection="1">
      <alignment horizontal="right" vertical="center"/>
      <protection/>
    </xf>
    <xf numFmtId="177" fontId="4" fillId="0" borderId="34" xfId="64" applyNumberFormat="1" applyFont="1" applyFill="1" applyBorder="1" applyAlignment="1" applyProtection="1">
      <alignment horizontal="right" vertical="center"/>
      <protection/>
    </xf>
    <xf numFmtId="177" fontId="4" fillId="0" borderId="35" xfId="64" applyNumberFormat="1" applyFont="1" applyFill="1" applyBorder="1" applyAlignment="1" applyProtection="1">
      <alignment horizontal="right" vertical="center"/>
      <protection locked="0"/>
    </xf>
    <xf numFmtId="176" fontId="4" fillId="0" borderId="35" xfId="64" applyNumberFormat="1" applyFont="1" applyFill="1" applyBorder="1" applyAlignment="1" applyProtection="1">
      <alignment vertical="center"/>
      <protection/>
    </xf>
    <xf numFmtId="0" fontId="4" fillId="0" borderId="36" xfId="64" applyFont="1" applyFill="1" applyBorder="1" applyAlignment="1">
      <alignment horizontal="center" vertical="center"/>
      <protection/>
    </xf>
    <xf numFmtId="176" fontId="4" fillId="0" borderId="13" xfId="64" applyNumberFormat="1" applyFont="1" applyFill="1" applyBorder="1" applyAlignment="1" applyProtection="1">
      <alignment vertical="center"/>
      <protection/>
    </xf>
    <xf numFmtId="178" fontId="4" fillId="0" borderId="14" xfId="64" applyNumberFormat="1" applyFont="1" applyFill="1" applyBorder="1" applyAlignment="1" applyProtection="1">
      <alignment horizontal="right" vertical="center"/>
      <protection/>
    </xf>
    <xf numFmtId="176" fontId="4" fillId="0" borderId="14" xfId="64" applyNumberFormat="1" applyFont="1" applyFill="1" applyBorder="1" applyAlignment="1" applyProtection="1">
      <alignment vertical="center"/>
      <protection/>
    </xf>
    <xf numFmtId="178" fontId="4" fillId="0" borderId="13" xfId="64" applyNumberFormat="1" applyFont="1" applyFill="1" applyBorder="1" applyAlignment="1" applyProtection="1">
      <alignment horizontal="right" vertical="center"/>
      <protection/>
    </xf>
    <xf numFmtId="178" fontId="4" fillId="0" borderId="16" xfId="64" applyNumberFormat="1" applyFont="1" applyFill="1" applyBorder="1" applyAlignment="1" applyProtection="1">
      <alignment horizontal="right" vertical="center"/>
      <protection/>
    </xf>
    <xf numFmtId="179" fontId="4" fillId="0" borderId="38" xfId="64" applyNumberFormat="1" applyFont="1" applyFill="1" applyBorder="1" applyAlignment="1" applyProtection="1">
      <alignment horizontal="right" vertical="center"/>
      <protection/>
    </xf>
    <xf numFmtId="180" fontId="4" fillId="0" borderId="13" xfId="64" applyNumberFormat="1" applyFont="1" applyFill="1" applyBorder="1" applyAlignment="1" applyProtection="1">
      <alignment vertical="center"/>
      <protection/>
    </xf>
    <xf numFmtId="179" fontId="4" fillId="0" borderId="35" xfId="64" applyNumberFormat="1" applyFont="1" applyFill="1" applyBorder="1" applyAlignment="1" applyProtection="1">
      <alignment horizontal="right" vertical="center"/>
      <protection/>
    </xf>
    <xf numFmtId="177" fontId="4" fillId="0" borderId="35" xfId="64" applyNumberFormat="1" applyFont="1" applyFill="1" applyBorder="1" applyAlignment="1" applyProtection="1">
      <alignment horizontal="right" vertical="center"/>
      <protection/>
    </xf>
    <xf numFmtId="177" fontId="4" fillId="0" borderId="39" xfId="64" applyNumberFormat="1" applyFont="1" applyFill="1" applyBorder="1" applyAlignment="1" applyProtection="1">
      <alignment horizontal="right" vertical="center"/>
      <protection/>
    </xf>
    <xf numFmtId="0" fontId="4" fillId="0" borderId="40" xfId="64" applyFont="1" applyFill="1" applyBorder="1" applyAlignment="1">
      <alignment horizontal="center" vertical="center"/>
      <protection/>
    </xf>
    <xf numFmtId="176" fontId="4" fillId="0" borderId="40" xfId="64" applyNumberFormat="1" applyFont="1" applyFill="1" applyBorder="1" applyAlignment="1" applyProtection="1">
      <alignment vertical="center"/>
      <protection/>
    </xf>
    <xf numFmtId="177" fontId="4" fillId="0" borderId="41" xfId="64" applyNumberFormat="1" applyFont="1" applyFill="1" applyBorder="1" applyAlignment="1" applyProtection="1">
      <alignment vertical="center"/>
      <protection/>
    </xf>
    <xf numFmtId="177" fontId="4" fillId="0" borderId="40" xfId="64" applyNumberFormat="1" applyFont="1" applyFill="1" applyBorder="1" applyAlignment="1" applyProtection="1">
      <alignment horizontal="right" vertical="center"/>
      <protection locked="0"/>
    </xf>
    <xf numFmtId="178" fontId="4" fillId="0" borderId="40" xfId="64" applyNumberFormat="1" applyFont="1" applyFill="1" applyBorder="1" applyAlignment="1" applyProtection="1">
      <alignment horizontal="right" vertical="center"/>
      <protection/>
    </xf>
    <xf numFmtId="176" fontId="4" fillId="0" borderId="42" xfId="64" applyNumberFormat="1" applyFont="1" applyFill="1" applyBorder="1" applyAlignment="1" applyProtection="1">
      <alignment vertical="center"/>
      <protection/>
    </xf>
    <xf numFmtId="178" fontId="4" fillId="0" borderId="43" xfId="64" applyNumberFormat="1" applyFont="1" applyFill="1" applyBorder="1" applyAlignment="1" applyProtection="1">
      <alignment horizontal="right" vertical="center"/>
      <protection/>
    </xf>
    <xf numFmtId="179" fontId="4" fillId="0" borderId="44" xfId="64" applyNumberFormat="1" applyFont="1" applyFill="1" applyBorder="1" applyAlignment="1" applyProtection="1">
      <alignment horizontal="right" vertical="center"/>
      <protection/>
    </xf>
    <xf numFmtId="179" fontId="4" fillId="0" borderId="40" xfId="64" applyNumberFormat="1" applyFont="1" applyFill="1" applyBorder="1" applyAlignment="1" applyProtection="1">
      <alignment horizontal="right" vertical="center"/>
      <protection/>
    </xf>
    <xf numFmtId="177" fontId="4" fillId="0" borderId="40" xfId="64" applyNumberFormat="1" applyFont="1" applyFill="1" applyBorder="1" applyAlignment="1" applyProtection="1">
      <alignment horizontal="right" vertical="center"/>
      <protection/>
    </xf>
    <xf numFmtId="177" fontId="4" fillId="0" borderId="45" xfId="64" applyNumberFormat="1" applyFont="1" applyFill="1" applyBorder="1" applyAlignment="1" applyProtection="1">
      <alignment horizontal="right" vertical="center"/>
      <protection/>
    </xf>
    <xf numFmtId="0" fontId="4" fillId="0" borderId="46" xfId="64" applyFont="1" applyFill="1" applyBorder="1" applyAlignment="1">
      <alignment horizontal="center" vertical="center"/>
      <protection/>
    </xf>
    <xf numFmtId="176" fontId="4" fillId="0" borderId="46" xfId="64" applyNumberFormat="1" applyFont="1" applyFill="1" applyBorder="1" applyAlignment="1" applyProtection="1">
      <alignment vertical="center"/>
      <protection/>
    </xf>
    <xf numFmtId="177" fontId="4" fillId="0" borderId="46" xfId="64" applyNumberFormat="1" applyFont="1" applyFill="1" applyBorder="1" applyAlignment="1" applyProtection="1">
      <alignment horizontal="right" vertical="center"/>
      <protection locked="0"/>
    </xf>
    <xf numFmtId="178" fontId="4" fillId="0" borderId="46" xfId="64" applyNumberFormat="1" applyFont="1" applyFill="1" applyBorder="1" applyAlignment="1" applyProtection="1">
      <alignment horizontal="right" vertical="center"/>
      <protection/>
    </xf>
    <xf numFmtId="176" fontId="4" fillId="0" borderId="48" xfId="64" applyNumberFormat="1" applyFont="1" applyFill="1" applyBorder="1" applyAlignment="1" applyProtection="1">
      <alignment vertical="center"/>
      <protection/>
    </xf>
    <xf numFmtId="178" fontId="4" fillId="0" borderId="47" xfId="64" applyNumberFormat="1" applyFont="1" applyFill="1" applyBorder="1" applyAlignment="1" applyProtection="1">
      <alignment horizontal="right" vertical="center"/>
      <protection/>
    </xf>
    <xf numFmtId="179" fontId="4" fillId="0" borderId="49" xfId="64" applyNumberFormat="1" applyFont="1" applyFill="1" applyBorder="1" applyAlignment="1" applyProtection="1">
      <alignment horizontal="right" vertical="center"/>
      <protection/>
    </xf>
    <xf numFmtId="179" fontId="4" fillId="0" borderId="46" xfId="64" applyNumberFormat="1" applyFont="1" applyFill="1" applyBorder="1" applyAlignment="1" applyProtection="1">
      <alignment horizontal="right" vertical="center"/>
      <protection/>
    </xf>
    <xf numFmtId="177" fontId="4" fillId="0" borderId="46" xfId="64" applyNumberFormat="1" applyFont="1" applyFill="1" applyBorder="1" applyAlignment="1" applyProtection="1">
      <alignment horizontal="right" vertical="center"/>
      <protection/>
    </xf>
    <xf numFmtId="177" fontId="4" fillId="0" borderId="50" xfId="64" applyNumberFormat="1" applyFont="1" applyFill="1" applyBorder="1" applyAlignment="1" applyProtection="1">
      <alignment horizontal="right" vertical="center"/>
      <protection/>
    </xf>
    <xf numFmtId="176" fontId="4" fillId="0" borderId="0" xfId="64" applyNumberFormat="1" applyFont="1" applyFill="1" applyBorder="1" applyAlignment="1">
      <alignment vertical="center"/>
      <protection/>
    </xf>
    <xf numFmtId="176" fontId="4" fillId="35" borderId="31" xfId="64" applyNumberFormat="1" applyFont="1" applyFill="1" applyBorder="1" applyAlignment="1" applyProtection="1">
      <alignment vertical="center"/>
      <protection/>
    </xf>
    <xf numFmtId="177" fontId="4" fillId="35" borderId="32" xfId="64" applyNumberFormat="1" applyFont="1" applyFill="1" applyBorder="1" applyAlignment="1" applyProtection="1">
      <alignment vertical="center"/>
      <protection/>
    </xf>
    <xf numFmtId="176" fontId="4" fillId="35" borderId="35" xfId="64" applyNumberFormat="1" applyFont="1" applyFill="1" applyBorder="1" applyAlignment="1" applyProtection="1">
      <alignment vertical="center"/>
      <protection/>
    </xf>
    <xf numFmtId="177" fontId="4" fillId="35" borderId="37" xfId="64" applyNumberFormat="1" applyFont="1" applyFill="1" applyBorder="1" applyAlignment="1" applyProtection="1">
      <alignment vertical="center"/>
      <protection/>
    </xf>
    <xf numFmtId="178" fontId="4" fillId="0" borderId="41" xfId="64" applyNumberFormat="1" applyFont="1" applyFill="1" applyBorder="1" applyAlignment="1" applyProtection="1">
      <alignment horizontal="right" vertical="center"/>
      <protection/>
    </xf>
    <xf numFmtId="179" fontId="4" fillId="0" borderId="51" xfId="64" applyNumberFormat="1" applyFont="1" applyFill="1" applyBorder="1" applyAlignment="1" applyProtection="1">
      <alignment horizontal="right" vertical="center"/>
      <protection/>
    </xf>
    <xf numFmtId="176" fontId="4" fillId="0" borderId="52" xfId="64" applyNumberFormat="1" applyFont="1" applyFill="1" applyBorder="1" applyAlignment="1">
      <alignment vertical="center"/>
      <protection/>
    </xf>
    <xf numFmtId="0" fontId="4" fillId="0" borderId="13" xfId="64" applyFont="1" applyFill="1" applyBorder="1" applyAlignment="1">
      <alignment horizontal="center" vertical="center"/>
      <protection/>
    </xf>
    <xf numFmtId="176" fontId="4" fillId="35" borderId="13" xfId="64" applyNumberFormat="1" applyFont="1" applyFill="1" applyBorder="1" applyAlignment="1" applyProtection="1">
      <alignment vertical="center"/>
      <protection/>
    </xf>
    <xf numFmtId="177" fontId="4" fillId="35" borderId="16" xfId="64" applyNumberFormat="1" applyFont="1" applyFill="1" applyBorder="1" applyAlignment="1" applyProtection="1">
      <alignment vertical="center"/>
      <protection/>
    </xf>
    <xf numFmtId="177" fontId="4" fillId="0" borderId="13" xfId="64" applyNumberFormat="1" applyFont="1" applyFill="1" applyBorder="1" applyAlignment="1" applyProtection="1">
      <alignment horizontal="right" vertical="center"/>
      <protection locked="0"/>
    </xf>
    <xf numFmtId="179" fontId="4" fillId="0" borderId="17" xfId="64" applyNumberFormat="1" applyFont="1" applyFill="1" applyBorder="1" applyAlignment="1" applyProtection="1">
      <alignment horizontal="right" vertical="center"/>
      <protection/>
    </xf>
    <xf numFmtId="179" fontId="4" fillId="0" borderId="13" xfId="64" applyNumberFormat="1" applyFont="1" applyFill="1" applyBorder="1" applyAlignment="1" applyProtection="1">
      <alignment horizontal="right" vertical="center"/>
      <protection/>
    </xf>
    <xf numFmtId="177" fontId="4" fillId="0" borderId="13" xfId="64" applyNumberFormat="1" applyFont="1" applyFill="1" applyBorder="1" applyAlignment="1" applyProtection="1">
      <alignment horizontal="right" vertical="center"/>
      <protection/>
    </xf>
    <xf numFmtId="177" fontId="4" fillId="0" borderId="53" xfId="64" applyNumberFormat="1" applyFont="1" applyFill="1" applyBorder="1" applyAlignment="1" applyProtection="1">
      <alignment horizontal="right" vertical="center"/>
      <protection/>
    </xf>
    <xf numFmtId="0" fontId="4" fillId="0" borderId="54" xfId="64" applyFont="1" applyFill="1" applyBorder="1" applyAlignment="1">
      <alignment horizontal="center" vertical="center"/>
      <protection/>
    </xf>
    <xf numFmtId="180" fontId="4" fillId="0" borderId="40" xfId="64" applyNumberFormat="1" applyFont="1" applyFill="1" applyBorder="1" applyAlignment="1" applyProtection="1">
      <alignment vertical="center"/>
      <protection/>
    </xf>
    <xf numFmtId="176" fontId="4" fillId="0" borderId="55" xfId="64" applyNumberFormat="1" applyFont="1" applyFill="1" applyBorder="1" applyAlignment="1">
      <alignment vertical="center"/>
      <protection/>
    </xf>
    <xf numFmtId="0" fontId="4" fillId="0" borderId="56" xfId="64" applyFont="1" applyFill="1" applyBorder="1" applyAlignment="1">
      <alignment horizontal="center" vertical="center"/>
      <protection/>
    </xf>
    <xf numFmtId="176" fontId="4" fillId="35" borderId="56" xfId="64" applyNumberFormat="1" applyFont="1" applyFill="1" applyBorder="1" applyAlignment="1" applyProtection="1">
      <alignment vertical="center"/>
      <protection/>
    </xf>
    <xf numFmtId="177" fontId="4" fillId="35" borderId="57" xfId="64" applyNumberFormat="1" applyFont="1" applyFill="1" applyBorder="1" applyAlignment="1" applyProtection="1">
      <alignment vertical="center"/>
      <protection/>
    </xf>
    <xf numFmtId="176" fontId="4" fillId="0" borderId="56" xfId="64" applyNumberFormat="1" applyFont="1" applyFill="1" applyBorder="1" applyAlignment="1" applyProtection="1">
      <alignment vertical="center"/>
      <protection/>
    </xf>
    <xf numFmtId="177" fontId="4" fillId="0" borderId="56" xfId="64" applyNumberFormat="1" applyFont="1" applyFill="1" applyBorder="1" applyAlignment="1" applyProtection="1">
      <alignment horizontal="right" vertical="center"/>
      <protection locked="0"/>
    </xf>
    <xf numFmtId="178" fontId="4" fillId="0" borderId="56" xfId="64" applyNumberFormat="1" applyFont="1" applyFill="1" applyBorder="1" applyAlignment="1" applyProtection="1">
      <alignment horizontal="right" vertical="center"/>
      <protection/>
    </xf>
    <xf numFmtId="176" fontId="4" fillId="0" borderId="36" xfId="64" applyNumberFormat="1" applyFont="1" applyFill="1" applyBorder="1" applyAlignment="1" applyProtection="1">
      <alignment vertical="center"/>
      <protection/>
    </xf>
    <xf numFmtId="178" fontId="4" fillId="0" borderId="57" xfId="64" applyNumberFormat="1" applyFont="1" applyFill="1" applyBorder="1" applyAlignment="1" applyProtection="1">
      <alignment horizontal="right" vertical="center"/>
      <protection/>
    </xf>
    <xf numFmtId="179" fontId="4" fillId="0" borderId="58" xfId="64" applyNumberFormat="1" applyFont="1" applyFill="1" applyBorder="1" applyAlignment="1" applyProtection="1">
      <alignment horizontal="right" vertical="center"/>
      <protection/>
    </xf>
    <xf numFmtId="179" fontId="4" fillId="0" borderId="56" xfId="64" applyNumberFormat="1" applyFont="1" applyFill="1" applyBorder="1" applyAlignment="1" applyProtection="1">
      <alignment horizontal="right" vertical="center"/>
      <protection/>
    </xf>
    <xf numFmtId="177" fontId="4" fillId="0" borderId="56" xfId="64" applyNumberFormat="1" applyFont="1" applyFill="1" applyBorder="1" applyAlignment="1" applyProtection="1">
      <alignment horizontal="right" vertical="center"/>
      <protection/>
    </xf>
    <xf numFmtId="177" fontId="4" fillId="0" borderId="59" xfId="64" applyNumberFormat="1" applyFont="1" applyFill="1" applyBorder="1" applyAlignment="1" applyProtection="1">
      <alignment horizontal="right" vertical="center"/>
      <protection/>
    </xf>
    <xf numFmtId="0" fontId="4" fillId="0" borderId="60" xfId="64" applyFont="1" applyFill="1" applyBorder="1" applyAlignment="1">
      <alignment horizontal="center" vertical="center"/>
      <protection/>
    </xf>
    <xf numFmtId="178" fontId="4" fillId="0" borderId="61" xfId="64" applyNumberFormat="1" applyFont="1" applyFill="1" applyBorder="1" applyAlignment="1" applyProtection="1">
      <alignment horizontal="right" vertical="center"/>
      <protection/>
    </xf>
    <xf numFmtId="176" fontId="4" fillId="0" borderId="61" xfId="64" applyNumberFormat="1" applyFont="1" applyFill="1" applyBorder="1" applyAlignment="1" applyProtection="1">
      <alignment vertical="center"/>
      <protection/>
    </xf>
    <xf numFmtId="178" fontId="4" fillId="0" borderId="35" xfId="64" applyNumberFormat="1" applyFont="1" applyFill="1" applyBorder="1" applyAlignment="1" applyProtection="1">
      <alignment horizontal="right" vertical="center"/>
      <protection/>
    </xf>
    <xf numFmtId="178" fontId="4" fillId="0" borderId="37" xfId="64" applyNumberFormat="1" applyFont="1" applyFill="1" applyBorder="1" applyAlignment="1" applyProtection="1">
      <alignment horizontal="right" vertical="center"/>
      <protection/>
    </xf>
    <xf numFmtId="180" fontId="4" fillId="0" borderId="35" xfId="64" applyNumberFormat="1" applyFont="1" applyFill="1" applyBorder="1" applyAlignment="1" applyProtection="1">
      <alignment vertical="center"/>
      <protection/>
    </xf>
    <xf numFmtId="0" fontId="4" fillId="0" borderId="19" xfId="64" applyFont="1" applyFill="1" applyBorder="1" applyAlignment="1">
      <alignment horizontal="center" vertical="center"/>
      <protection/>
    </xf>
    <xf numFmtId="176" fontId="4" fillId="35" borderId="19" xfId="64" applyNumberFormat="1" applyFont="1" applyFill="1" applyBorder="1" applyAlignment="1" applyProtection="1">
      <alignment vertical="center"/>
      <protection/>
    </xf>
    <xf numFmtId="177" fontId="4" fillId="35" borderId="22" xfId="64" applyNumberFormat="1" applyFont="1" applyFill="1" applyBorder="1" applyAlignment="1" applyProtection="1">
      <alignment vertical="center"/>
      <protection/>
    </xf>
    <xf numFmtId="176" fontId="4" fillId="0" borderId="19" xfId="64" applyNumberFormat="1" applyFont="1" applyFill="1" applyBorder="1" applyAlignment="1" applyProtection="1">
      <alignment vertical="center"/>
      <protection/>
    </xf>
    <xf numFmtId="177" fontId="4" fillId="0" borderId="19" xfId="64" applyNumberFormat="1" applyFont="1" applyFill="1" applyBorder="1" applyAlignment="1" applyProtection="1">
      <alignment horizontal="right" vertical="center"/>
      <protection locked="0"/>
    </xf>
    <xf numFmtId="178" fontId="4" fillId="0" borderId="19" xfId="64" applyNumberFormat="1" applyFont="1" applyFill="1" applyBorder="1" applyAlignment="1" applyProtection="1">
      <alignment horizontal="right" vertical="center"/>
      <protection/>
    </xf>
    <xf numFmtId="176" fontId="4" fillId="0" borderId="20" xfId="64" applyNumberFormat="1" applyFont="1" applyFill="1" applyBorder="1" applyAlignment="1" applyProtection="1">
      <alignment vertical="center"/>
      <protection/>
    </xf>
    <xf numFmtId="178" fontId="4" fillId="0" borderId="22" xfId="64" applyNumberFormat="1" applyFont="1" applyFill="1" applyBorder="1" applyAlignment="1" applyProtection="1">
      <alignment horizontal="right" vertical="center"/>
      <protection/>
    </xf>
    <xf numFmtId="179" fontId="4" fillId="0" borderId="23" xfId="64" applyNumberFormat="1" applyFont="1" applyFill="1" applyBorder="1" applyAlignment="1" applyProtection="1">
      <alignment horizontal="right" vertical="center"/>
      <protection/>
    </xf>
    <xf numFmtId="179" fontId="4" fillId="0" borderId="19" xfId="64" applyNumberFormat="1" applyFont="1" applyFill="1" applyBorder="1" applyAlignment="1" applyProtection="1">
      <alignment horizontal="right" vertical="center"/>
      <protection/>
    </xf>
    <xf numFmtId="177" fontId="4" fillId="0" borderId="19" xfId="64" applyNumberFormat="1" applyFont="1" applyFill="1" applyBorder="1" applyAlignment="1" applyProtection="1">
      <alignment horizontal="right" vertical="center"/>
      <protection/>
    </xf>
    <xf numFmtId="177" fontId="4" fillId="0" borderId="24" xfId="64" applyNumberFormat="1" applyFont="1" applyFill="1" applyBorder="1" applyAlignment="1" applyProtection="1">
      <alignment horizontal="right" vertical="center"/>
      <protection/>
    </xf>
    <xf numFmtId="178" fontId="4" fillId="33" borderId="27" xfId="64" applyNumberFormat="1" applyFont="1" applyFill="1" applyBorder="1" applyAlignment="1" applyProtection="1">
      <alignment horizontal="right" vertical="center"/>
      <protection/>
    </xf>
    <xf numFmtId="177" fontId="4" fillId="34" borderId="62" xfId="64" applyNumberFormat="1" applyFont="1" applyFill="1" applyBorder="1" applyAlignment="1" applyProtection="1">
      <alignment vertical="center"/>
      <protection/>
    </xf>
    <xf numFmtId="177" fontId="4" fillId="33" borderId="62" xfId="64" applyNumberFormat="1" applyFont="1" applyFill="1" applyBorder="1" applyAlignment="1" applyProtection="1">
      <alignment vertical="center"/>
      <protection/>
    </xf>
    <xf numFmtId="0" fontId="4" fillId="33" borderId="14" xfId="64" applyFont="1" applyFill="1" applyBorder="1" applyAlignment="1">
      <alignment horizontal="center" vertical="center"/>
      <protection/>
    </xf>
    <xf numFmtId="177" fontId="4" fillId="34" borderId="16" xfId="64" applyNumberFormat="1" applyFont="1" applyFill="1" applyBorder="1" applyAlignment="1" applyProtection="1">
      <alignment vertical="center"/>
      <protection/>
    </xf>
    <xf numFmtId="178" fontId="4" fillId="33" borderId="61" xfId="64" applyNumberFormat="1" applyFont="1" applyFill="1" applyBorder="1" applyAlignment="1" applyProtection="1">
      <alignment horizontal="right" vertical="center"/>
      <protection/>
    </xf>
    <xf numFmtId="176" fontId="4" fillId="33" borderId="61" xfId="64" applyNumberFormat="1" applyFont="1" applyFill="1" applyBorder="1" applyAlignment="1" applyProtection="1">
      <alignment vertical="center"/>
      <protection/>
    </xf>
    <xf numFmtId="178" fontId="4" fillId="33" borderId="35" xfId="64" applyNumberFormat="1" applyFont="1" applyFill="1" applyBorder="1" applyAlignment="1" applyProtection="1">
      <alignment horizontal="right" vertical="center"/>
      <protection/>
    </xf>
    <xf numFmtId="178" fontId="4" fillId="33" borderId="37" xfId="64" applyNumberFormat="1" applyFont="1" applyFill="1" applyBorder="1" applyAlignment="1" applyProtection="1">
      <alignment horizontal="right" vertical="center"/>
      <protection/>
    </xf>
    <xf numFmtId="178" fontId="4" fillId="33" borderId="42" xfId="64" applyNumberFormat="1" applyFont="1" applyFill="1" applyBorder="1" applyAlignment="1" applyProtection="1">
      <alignment horizontal="right" vertical="center"/>
      <protection/>
    </xf>
    <xf numFmtId="178" fontId="4" fillId="33" borderId="41" xfId="64" applyNumberFormat="1" applyFont="1" applyFill="1" applyBorder="1" applyAlignment="1" applyProtection="1">
      <alignment horizontal="right" vertical="center"/>
      <protection/>
    </xf>
    <xf numFmtId="179" fontId="4" fillId="33" borderId="51" xfId="64" applyNumberFormat="1" applyFont="1" applyFill="1" applyBorder="1" applyAlignment="1" applyProtection="1">
      <alignment horizontal="right" vertical="center"/>
      <protection/>
    </xf>
    <xf numFmtId="178" fontId="4" fillId="33" borderId="48" xfId="64" applyNumberFormat="1" applyFont="1" applyFill="1" applyBorder="1" applyAlignment="1" applyProtection="1">
      <alignment horizontal="right" vertical="center"/>
      <protection/>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Alignment="1">
      <alignment vertical="center"/>
    </xf>
    <xf numFmtId="178" fontId="0" fillId="0" borderId="63" xfId="61" applyNumberFormat="1" applyBorder="1">
      <alignment vertical="center"/>
      <protection/>
    </xf>
    <xf numFmtId="0" fontId="4" fillId="0" borderId="10" xfId="64" applyFont="1" applyFill="1" applyBorder="1" applyAlignment="1">
      <alignment vertical="center" wrapText="1"/>
      <protection/>
    </xf>
    <xf numFmtId="177" fontId="4" fillId="0" borderId="10" xfId="64" applyNumberFormat="1" applyFont="1" applyFill="1" applyBorder="1" applyAlignment="1">
      <alignment horizontal="center" vertical="center" wrapText="1"/>
      <protection/>
    </xf>
    <xf numFmtId="0" fontId="4" fillId="0" borderId="0" xfId="64" applyFont="1" applyFill="1" applyAlignment="1">
      <alignment vertical="center"/>
      <protection/>
    </xf>
    <xf numFmtId="0" fontId="4" fillId="0" borderId="64" xfId="64" applyFont="1" applyFill="1" applyBorder="1" applyAlignment="1">
      <alignment horizontal="center" vertical="center" wrapText="1"/>
      <protection/>
    </xf>
    <xf numFmtId="0" fontId="4" fillId="0" borderId="16" xfId="64" applyFont="1" applyFill="1" applyBorder="1" applyAlignment="1">
      <alignment horizontal="center" vertical="center" wrapText="1"/>
      <protection/>
    </xf>
    <xf numFmtId="179" fontId="4" fillId="0" borderId="0" xfId="64" applyNumberFormat="1" applyFont="1" applyFill="1" applyBorder="1" applyAlignment="1">
      <alignment horizontal="center" vertical="center" wrapText="1"/>
      <protection/>
    </xf>
    <xf numFmtId="179" fontId="4" fillId="0" borderId="13" xfId="64" applyNumberFormat="1" applyFont="1" applyFill="1" applyBorder="1" applyAlignment="1">
      <alignment horizontal="center" vertical="center" wrapText="1"/>
      <protection/>
    </xf>
    <xf numFmtId="178" fontId="4" fillId="0" borderId="17" xfId="64" applyNumberFormat="1" applyFont="1" applyFill="1" applyBorder="1" applyAlignment="1">
      <alignment horizontal="center" vertical="center" wrapText="1"/>
      <protection/>
    </xf>
    <xf numFmtId="0" fontId="4" fillId="0" borderId="65" xfId="64" applyFont="1" applyFill="1" applyBorder="1" applyAlignment="1">
      <alignment horizontal="center" vertical="center" wrapText="1"/>
      <protection/>
    </xf>
    <xf numFmtId="177" fontId="4" fillId="0" borderId="66" xfId="64" applyNumberFormat="1" applyFont="1" applyFill="1" applyBorder="1" applyAlignment="1">
      <alignment horizontal="center" vertical="center" wrapText="1"/>
      <protection/>
    </xf>
    <xf numFmtId="0" fontId="4" fillId="0" borderId="67" xfId="64" applyFont="1" applyFill="1" applyBorder="1" applyAlignment="1">
      <alignment horizontal="center" vertical="center" wrapText="1"/>
      <protection/>
    </xf>
    <xf numFmtId="0" fontId="4" fillId="0" borderId="22" xfId="64" applyFont="1" applyFill="1" applyBorder="1" applyAlignment="1">
      <alignment horizontal="center" vertical="center" wrapText="1"/>
      <protection/>
    </xf>
    <xf numFmtId="179" fontId="4" fillId="0" borderId="63" xfId="64" applyNumberFormat="1" applyFont="1" applyFill="1" applyBorder="1" applyAlignment="1">
      <alignment horizontal="center" vertical="center" wrapText="1"/>
      <protection/>
    </xf>
    <xf numFmtId="179" fontId="4" fillId="0" borderId="19" xfId="64" applyNumberFormat="1" applyFont="1" applyFill="1" applyBorder="1" applyAlignment="1">
      <alignment horizontal="center" vertical="center" wrapText="1"/>
      <protection/>
    </xf>
    <xf numFmtId="178" fontId="4" fillId="0" borderId="23" xfId="64" applyNumberFormat="1" applyFont="1" applyFill="1" applyBorder="1" applyAlignment="1">
      <alignment horizontal="center" vertical="center"/>
      <protection/>
    </xf>
    <xf numFmtId="177" fontId="4" fillId="0" borderId="68" xfId="64" applyNumberFormat="1" applyFont="1" applyFill="1" applyBorder="1" applyAlignment="1">
      <alignment horizontal="center" vertical="center" wrapText="1"/>
      <protection/>
    </xf>
    <xf numFmtId="176" fontId="4" fillId="0" borderId="27" xfId="64" applyNumberFormat="1" applyFont="1" applyFill="1" applyBorder="1" applyAlignment="1">
      <alignment horizontal="centerContinuous" vertical="center" wrapText="1"/>
      <protection/>
    </xf>
    <xf numFmtId="176" fontId="4" fillId="0" borderId="69" xfId="64" applyNumberFormat="1" applyFont="1" applyFill="1" applyBorder="1" applyAlignment="1">
      <alignment horizontal="centerContinuous" vertical="center" wrapText="1"/>
      <protection/>
    </xf>
    <xf numFmtId="176" fontId="4" fillId="0" borderId="25" xfId="64" applyNumberFormat="1" applyFont="1" applyFill="1" applyBorder="1" applyAlignment="1">
      <alignment vertical="center"/>
      <protection/>
    </xf>
    <xf numFmtId="177" fontId="4" fillId="0" borderId="27" xfId="64" applyNumberFormat="1" applyFont="1" applyFill="1" applyBorder="1" applyAlignment="1">
      <alignment vertical="center"/>
      <protection/>
    </xf>
    <xf numFmtId="176" fontId="4" fillId="0" borderId="70" xfId="64" applyNumberFormat="1" applyFont="1" applyFill="1" applyBorder="1" applyAlignment="1" applyProtection="1">
      <alignment vertical="center"/>
      <protection locked="0"/>
    </xf>
    <xf numFmtId="176" fontId="4" fillId="0" borderId="25" xfId="64" applyNumberFormat="1" applyFont="1" applyFill="1" applyBorder="1" applyAlignment="1" applyProtection="1">
      <alignment vertical="center"/>
      <protection locked="0"/>
    </xf>
    <xf numFmtId="177" fontId="4" fillId="0" borderId="25" xfId="64" applyNumberFormat="1" applyFont="1" applyFill="1" applyBorder="1" applyAlignment="1" applyProtection="1">
      <alignment vertical="center"/>
      <protection locked="0"/>
    </xf>
    <xf numFmtId="176" fontId="4" fillId="0" borderId="27" xfId="64" applyNumberFormat="1" applyFont="1" applyFill="1" applyBorder="1" applyAlignment="1" applyProtection="1">
      <alignment vertical="center"/>
      <protection locked="0"/>
    </xf>
    <xf numFmtId="179" fontId="4" fillId="0" borderId="71" xfId="64" applyNumberFormat="1" applyFont="1" applyFill="1" applyBorder="1" applyAlignment="1" applyProtection="1">
      <alignment vertical="center"/>
      <protection locked="0"/>
    </xf>
    <xf numFmtId="180" fontId="4" fillId="0" borderId="25" xfId="64" applyNumberFormat="1" applyFont="1" applyFill="1" applyBorder="1" applyAlignment="1" applyProtection="1">
      <alignment vertical="center"/>
      <protection locked="0"/>
    </xf>
    <xf numFmtId="183" fontId="4" fillId="0" borderId="25" xfId="64" applyNumberFormat="1" applyFont="1" applyFill="1" applyBorder="1" applyAlignment="1" applyProtection="1">
      <alignment vertical="center"/>
      <protection locked="0"/>
    </xf>
    <xf numFmtId="178" fontId="4" fillId="0" borderId="0" xfId="64" applyNumberFormat="1" applyFont="1" applyFill="1" applyAlignment="1">
      <alignment horizontal="right" vertical="center"/>
      <protection/>
    </xf>
    <xf numFmtId="177" fontId="4" fillId="0" borderId="29" xfId="64" applyNumberFormat="1" applyFont="1" applyFill="1" applyBorder="1" applyAlignment="1" applyProtection="1">
      <alignment vertical="center"/>
      <protection locked="0"/>
    </xf>
    <xf numFmtId="176" fontId="4" fillId="0" borderId="30" xfId="64" applyNumberFormat="1" applyFont="1" applyFill="1" applyBorder="1" applyAlignment="1">
      <alignment horizontal="centerContinuous" vertical="center" wrapText="1"/>
      <protection/>
    </xf>
    <xf numFmtId="176" fontId="4" fillId="0" borderId="72" xfId="64" applyNumberFormat="1" applyFont="1" applyFill="1" applyBorder="1" applyAlignment="1">
      <alignment horizontal="centerContinuous" vertical="center" wrapText="1"/>
      <protection/>
    </xf>
    <xf numFmtId="176" fontId="4" fillId="0" borderId="31" xfId="64" applyNumberFormat="1" applyFont="1" applyFill="1" applyBorder="1" applyAlignment="1">
      <alignment vertical="center"/>
      <protection/>
    </xf>
    <xf numFmtId="177" fontId="4" fillId="0" borderId="30" xfId="64" applyNumberFormat="1" applyFont="1" applyFill="1" applyBorder="1" applyAlignment="1">
      <alignment vertical="center"/>
      <protection/>
    </xf>
    <xf numFmtId="176" fontId="4" fillId="0" borderId="73" xfId="64" applyNumberFormat="1" applyFont="1" applyFill="1" applyBorder="1" applyAlignment="1" applyProtection="1">
      <alignment vertical="center"/>
      <protection locked="0"/>
    </xf>
    <xf numFmtId="176" fontId="4" fillId="0" borderId="31" xfId="64" applyNumberFormat="1" applyFont="1" applyFill="1" applyBorder="1" applyAlignment="1" applyProtection="1">
      <alignment vertical="center"/>
      <protection locked="0"/>
    </xf>
    <xf numFmtId="177" fontId="4" fillId="0" borderId="31" xfId="64" applyNumberFormat="1" applyFont="1" applyFill="1" applyBorder="1" applyAlignment="1" applyProtection="1">
      <alignment vertical="center"/>
      <protection locked="0"/>
    </xf>
    <xf numFmtId="176" fontId="4" fillId="0" borderId="30" xfId="64" applyNumberFormat="1" applyFont="1" applyFill="1" applyBorder="1" applyAlignment="1" applyProtection="1">
      <alignment vertical="center"/>
      <protection locked="0"/>
    </xf>
    <xf numFmtId="179" fontId="4" fillId="0" borderId="74" xfId="64" applyNumberFormat="1" applyFont="1" applyFill="1" applyBorder="1" applyAlignment="1" applyProtection="1">
      <alignment vertical="center"/>
      <protection locked="0"/>
    </xf>
    <xf numFmtId="180" fontId="4" fillId="0" borderId="31" xfId="64" applyNumberFormat="1" applyFont="1" applyFill="1" applyBorder="1" applyAlignment="1" applyProtection="1">
      <alignment vertical="center"/>
      <protection locked="0"/>
    </xf>
    <xf numFmtId="183" fontId="4" fillId="0" borderId="31" xfId="64" applyNumberFormat="1" applyFont="1" applyFill="1" applyBorder="1" applyAlignment="1" applyProtection="1">
      <alignment vertical="center"/>
      <protection locked="0"/>
    </xf>
    <xf numFmtId="178" fontId="4" fillId="0" borderId="31" xfId="64" applyNumberFormat="1" applyFont="1" applyFill="1" applyBorder="1" applyAlignment="1">
      <alignment horizontal="right" vertical="center"/>
      <protection/>
    </xf>
    <xf numFmtId="177" fontId="4" fillId="0" borderId="34" xfId="64" applyNumberFormat="1" applyFont="1" applyFill="1" applyBorder="1" applyAlignment="1" applyProtection="1">
      <alignment vertical="center"/>
      <protection locked="0"/>
    </xf>
    <xf numFmtId="176" fontId="4" fillId="0" borderId="60" xfId="64" applyNumberFormat="1" applyFont="1" applyFill="1" applyBorder="1" applyAlignment="1">
      <alignment horizontal="centerContinuous" vertical="center" wrapText="1"/>
      <protection/>
    </xf>
    <xf numFmtId="176" fontId="4" fillId="0" borderId="75" xfId="64" applyNumberFormat="1" applyFont="1" applyFill="1" applyBorder="1" applyAlignment="1">
      <alignment horizontal="centerContinuous" vertical="center" wrapText="1"/>
      <protection/>
    </xf>
    <xf numFmtId="176" fontId="4" fillId="0" borderId="76" xfId="64" applyNumberFormat="1" applyFont="1" applyFill="1" applyBorder="1" applyAlignment="1">
      <alignment vertical="center"/>
      <protection/>
    </xf>
    <xf numFmtId="176" fontId="4" fillId="0" borderId="77" xfId="64" applyNumberFormat="1" applyFont="1" applyFill="1" applyBorder="1" applyAlignment="1" applyProtection="1">
      <alignment vertical="center"/>
      <protection locked="0"/>
    </xf>
    <xf numFmtId="176" fontId="4" fillId="0" borderId="35" xfId="64" applyNumberFormat="1" applyFont="1" applyFill="1" applyBorder="1" applyAlignment="1" applyProtection="1">
      <alignment vertical="center"/>
      <protection locked="0"/>
    </xf>
    <xf numFmtId="177" fontId="4" fillId="0" borderId="35" xfId="64" applyNumberFormat="1" applyFont="1" applyFill="1" applyBorder="1" applyAlignment="1" applyProtection="1">
      <alignment vertical="center"/>
      <protection locked="0"/>
    </xf>
    <xf numFmtId="176" fontId="4" fillId="0" borderId="76" xfId="64" applyNumberFormat="1" applyFont="1" applyFill="1" applyBorder="1" applyAlignment="1" applyProtection="1">
      <alignment vertical="center"/>
      <protection locked="0"/>
    </xf>
    <xf numFmtId="176" fontId="4" fillId="0" borderId="60" xfId="64" applyNumberFormat="1" applyFont="1" applyFill="1" applyBorder="1" applyAlignment="1" applyProtection="1">
      <alignment vertical="center"/>
      <protection locked="0"/>
    </xf>
    <xf numFmtId="179" fontId="4" fillId="0" borderId="78" xfId="64" applyNumberFormat="1" applyFont="1" applyFill="1" applyBorder="1" applyAlignment="1" applyProtection="1">
      <alignment vertical="center"/>
      <protection locked="0"/>
    </xf>
    <xf numFmtId="180" fontId="4" fillId="0" borderId="35" xfId="64" applyNumberFormat="1" applyFont="1" applyFill="1" applyBorder="1" applyAlignment="1" applyProtection="1">
      <alignment vertical="center"/>
      <protection locked="0"/>
    </xf>
    <xf numFmtId="183" fontId="4" fillId="0" borderId="35" xfId="64" applyNumberFormat="1" applyFont="1" applyFill="1" applyBorder="1" applyAlignment="1" applyProtection="1">
      <alignment vertical="center"/>
      <protection locked="0"/>
    </xf>
    <xf numFmtId="177" fontId="4" fillId="0" borderId="39" xfId="64" applyNumberFormat="1" applyFont="1" applyFill="1" applyBorder="1" applyAlignment="1" applyProtection="1">
      <alignment vertical="center"/>
      <protection locked="0"/>
    </xf>
    <xf numFmtId="176" fontId="4" fillId="0" borderId="36" xfId="64" applyNumberFormat="1" applyFont="1" applyFill="1" applyBorder="1" applyAlignment="1">
      <alignment horizontal="centerContinuous" vertical="center" wrapText="1"/>
      <protection/>
    </xf>
    <xf numFmtId="176" fontId="4" fillId="0" borderId="79" xfId="64" applyNumberFormat="1" applyFont="1" applyFill="1" applyBorder="1" applyAlignment="1">
      <alignment horizontal="centerContinuous" vertical="center" wrapText="1"/>
      <protection/>
    </xf>
    <xf numFmtId="176" fontId="4" fillId="0" borderId="80" xfId="64" applyNumberFormat="1" applyFont="1" applyFill="1" applyBorder="1" applyAlignment="1" applyProtection="1">
      <alignment vertical="center"/>
      <protection/>
    </xf>
    <xf numFmtId="177" fontId="4" fillId="0" borderId="81" xfId="64" applyNumberFormat="1" applyFont="1" applyFill="1" applyBorder="1" applyAlignment="1" applyProtection="1">
      <alignment vertical="center"/>
      <protection/>
    </xf>
    <xf numFmtId="176" fontId="4" fillId="0" borderId="82" xfId="64" applyNumberFormat="1" applyFont="1" applyFill="1" applyBorder="1" applyAlignment="1" applyProtection="1">
      <alignment vertical="center"/>
      <protection/>
    </xf>
    <xf numFmtId="176" fontId="4" fillId="0" borderId="80" xfId="64" applyNumberFormat="1" applyFont="1" applyFill="1" applyBorder="1" applyAlignment="1" applyProtection="1">
      <alignment vertical="center"/>
      <protection locked="0"/>
    </xf>
    <xf numFmtId="177" fontId="4" fillId="0" borderId="80" xfId="64" applyNumberFormat="1" applyFont="1" applyFill="1" applyBorder="1" applyAlignment="1" applyProtection="1">
      <alignment vertical="center"/>
      <protection locked="0"/>
    </xf>
    <xf numFmtId="177" fontId="4" fillId="0" borderId="80" xfId="64" applyNumberFormat="1" applyFont="1" applyFill="1" applyBorder="1" applyAlignment="1" applyProtection="1">
      <alignment horizontal="right" vertical="center"/>
      <protection locked="0"/>
    </xf>
    <xf numFmtId="176" fontId="4" fillId="0" borderId="81" xfId="64" applyNumberFormat="1" applyFont="1" applyFill="1" applyBorder="1" applyAlignment="1" applyProtection="1">
      <alignment vertical="center"/>
      <protection/>
    </xf>
    <xf numFmtId="179" fontId="4" fillId="0" borderId="83" xfId="64" applyNumberFormat="1" applyFont="1" applyFill="1" applyBorder="1" applyAlignment="1" applyProtection="1">
      <alignment vertical="center"/>
      <protection locked="0"/>
    </xf>
    <xf numFmtId="180" fontId="4" fillId="0" borderId="80" xfId="64" applyNumberFormat="1" applyFont="1" applyFill="1" applyBorder="1" applyAlignment="1" applyProtection="1">
      <alignment vertical="center"/>
      <protection/>
    </xf>
    <xf numFmtId="183" fontId="4" fillId="0" borderId="80" xfId="64" applyNumberFormat="1" applyFont="1" applyFill="1" applyBorder="1" applyAlignment="1" applyProtection="1">
      <alignment vertical="center"/>
      <protection locked="0"/>
    </xf>
    <xf numFmtId="178" fontId="4" fillId="0" borderId="80" xfId="64" applyNumberFormat="1" applyFont="1" applyFill="1" applyBorder="1" applyAlignment="1">
      <alignment horizontal="right" vertical="center"/>
      <protection/>
    </xf>
    <xf numFmtId="177" fontId="4" fillId="0" borderId="84" xfId="64" applyNumberFormat="1" applyFont="1" applyFill="1" applyBorder="1" applyAlignment="1" applyProtection="1">
      <alignment vertical="center"/>
      <protection locked="0"/>
    </xf>
    <xf numFmtId="176" fontId="4" fillId="0" borderId="54" xfId="64" applyNumberFormat="1" applyFont="1" applyFill="1" applyBorder="1" applyAlignment="1">
      <alignment horizontal="center" vertical="center" wrapText="1"/>
      <protection/>
    </xf>
    <xf numFmtId="176" fontId="4" fillId="0" borderId="65" xfId="64" applyNumberFormat="1" applyFont="1" applyFill="1" applyBorder="1" applyAlignment="1">
      <alignment horizontal="center" vertical="center"/>
      <protection/>
    </xf>
    <xf numFmtId="176" fontId="4" fillId="0" borderId="85" xfId="64" applyNumberFormat="1" applyFont="1" applyFill="1" applyBorder="1" applyAlignment="1" applyProtection="1">
      <alignment vertical="center"/>
      <protection locked="0"/>
    </xf>
    <xf numFmtId="176" fontId="4" fillId="0" borderId="40" xfId="64" applyNumberFormat="1" applyFont="1" applyFill="1" applyBorder="1" applyAlignment="1" applyProtection="1">
      <alignment vertical="center"/>
      <protection locked="0"/>
    </xf>
    <xf numFmtId="177" fontId="4" fillId="0" borderId="40" xfId="64" applyNumberFormat="1" applyFont="1" applyFill="1" applyBorder="1" applyAlignment="1" applyProtection="1">
      <alignment vertical="center"/>
      <protection locked="0"/>
    </xf>
    <xf numFmtId="176" fontId="4" fillId="0" borderId="65" xfId="64" applyNumberFormat="1" applyFont="1" applyFill="1" applyBorder="1" applyAlignment="1" applyProtection="1">
      <alignment vertical="center"/>
      <protection locked="0"/>
    </xf>
    <xf numFmtId="176" fontId="4" fillId="0" borderId="54" xfId="64" applyNumberFormat="1" applyFont="1" applyFill="1" applyBorder="1" applyAlignment="1" applyProtection="1">
      <alignment vertical="center"/>
      <protection locked="0"/>
    </xf>
    <xf numFmtId="179" fontId="4" fillId="0" borderId="86" xfId="64" applyNumberFormat="1" applyFont="1" applyFill="1" applyBorder="1" applyAlignment="1" applyProtection="1">
      <alignment vertical="center"/>
      <protection locked="0"/>
    </xf>
    <xf numFmtId="180" fontId="4" fillId="0" borderId="87" xfId="64" applyNumberFormat="1" applyFont="1" applyFill="1" applyBorder="1" applyAlignment="1" applyProtection="1">
      <alignment vertical="center"/>
      <protection locked="0"/>
    </xf>
    <xf numFmtId="183" fontId="4" fillId="0" borderId="87" xfId="64" applyNumberFormat="1" applyFont="1" applyFill="1" applyBorder="1" applyAlignment="1" applyProtection="1">
      <alignment vertical="center"/>
      <protection locked="0"/>
    </xf>
    <xf numFmtId="178" fontId="4" fillId="0" borderId="40" xfId="64" applyNumberFormat="1" applyFont="1" applyFill="1" applyBorder="1" applyAlignment="1">
      <alignment horizontal="right" vertical="center"/>
      <protection/>
    </xf>
    <xf numFmtId="177" fontId="4" fillId="0" borderId="87" xfId="64" applyNumberFormat="1" applyFont="1" applyFill="1" applyBorder="1" applyAlignment="1" applyProtection="1">
      <alignment horizontal="right" vertical="center"/>
      <protection locked="0"/>
    </xf>
    <xf numFmtId="177" fontId="4" fillId="0" borderId="45" xfId="64" applyNumberFormat="1" applyFont="1" applyFill="1" applyBorder="1" applyAlignment="1" applyProtection="1">
      <alignment vertical="center"/>
      <protection locked="0"/>
    </xf>
    <xf numFmtId="176" fontId="4" fillId="0" borderId="48" xfId="64" applyNumberFormat="1" applyFont="1" applyFill="1" applyBorder="1" applyAlignment="1">
      <alignment horizontal="center" vertical="center" wrapText="1"/>
      <protection/>
    </xf>
    <xf numFmtId="176" fontId="4" fillId="0" borderId="46" xfId="64" applyNumberFormat="1" applyFont="1" applyFill="1" applyBorder="1" applyAlignment="1">
      <alignment horizontal="center" vertical="center"/>
      <protection/>
    </xf>
    <xf numFmtId="177" fontId="4" fillId="0" borderId="47" xfId="64" applyNumberFormat="1" applyFont="1" applyFill="1" applyBorder="1" applyAlignment="1">
      <alignment horizontal="center" vertical="center"/>
      <protection/>
    </xf>
    <xf numFmtId="176" fontId="4" fillId="0" borderId="88" xfId="64" applyNumberFormat="1" applyFont="1" applyFill="1" applyBorder="1" applyAlignment="1" applyProtection="1">
      <alignment vertical="center"/>
      <protection locked="0"/>
    </xf>
    <xf numFmtId="176" fontId="4" fillId="0" borderId="46" xfId="64" applyNumberFormat="1" applyFont="1" applyFill="1" applyBorder="1" applyAlignment="1" applyProtection="1">
      <alignment vertical="center"/>
      <protection locked="0"/>
    </xf>
    <xf numFmtId="177" fontId="4" fillId="0" borderId="46" xfId="64" applyNumberFormat="1" applyFont="1" applyFill="1" applyBorder="1" applyAlignment="1" applyProtection="1">
      <alignment vertical="center"/>
      <protection locked="0"/>
    </xf>
    <xf numFmtId="176" fontId="4" fillId="0" borderId="48" xfId="64" applyNumberFormat="1" applyFont="1" applyFill="1" applyBorder="1" applyAlignment="1" applyProtection="1">
      <alignment vertical="center"/>
      <protection locked="0"/>
    </xf>
    <xf numFmtId="179" fontId="4" fillId="0" borderId="89" xfId="64" applyNumberFormat="1" applyFont="1" applyFill="1" applyBorder="1" applyAlignment="1" applyProtection="1">
      <alignment vertical="center"/>
      <protection locked="0"/>
    </xf>
    <xf numFmtId="180" fontId="4" fillId="0" borderId="46" xfId="64" applyNumberFormat="1" applyFont="1" applyFill="1" applyBorder="1" applyAlignment="1" applyProtection="1">
      <alignment vertical="center"/>
      <protection locked="0"/>
    </xf>
    <xf numFmtId="183" fontId="4" fillId="0" borderId="46" xfId="64" applyNumberFormat="1" applyFont="1" applyFill="1" applyBorder="1" applyAlignment="1" applyProtection="1">
      <alignment vertical="center"/>
      <protection locked="0"/>
    </xf>
    <xf numFmtId="177" fontId="4" fillId="0" borderId="59" xfId="64" applyNumberFormat="1" applyFont="1" applyFill="1" applyBorder="1" applyAlignment="1" applyProtection="1">
      <alignment vertical="center"/>
      <protection locked="0"/>
    </xf>
    <xf numFmtId="176" fontId="4" fillId="34" borderId="25" xfId="64" applyNumberFormat="1" applyFont="1" applyFill="1" applyBorder="1" applyAlignment="1">
      <alignment vertical="center"/>
      <protection/>
    </xf>
    <xf numFmtId="177" fontId="4" fillId="34" borderId="27" xfId="64" applyNumberFormat="1" applyFont="1" applyFill="1" applyBorder="1" applyAlignment="1">
      <alignment vertical="center"/>
      <protection/>
    </xf>
    <xf numFmtId="179" fontId="4" fillId="0" borderId="90" xfId="64" applyNumberFormat="1" applyFont="1" applyFill="1" applyBorder="1" applyAlignment="1" applyProtection="1">
      <alignment vertical="center"/>
      <protection locked="0"/>
    </xf>
    <xf numFmtId="178" fontId="4" fillId="0" borderId="91" xfId="64" applyNumberFormat="1" applyFont="1" applyFill="1" applyBorder="1" applyAlignment="1">
      <alignment horizontal="right" vertical="center"/>
      <protection/>
    </xf>
    <xf numFmtId="176" fontId="4" fillId="34" borderId="31" xfId="64" applyNumberFormat="1" applyFont="1" applyFill="1" applyBorder="1" applyAlignment="1">
      <alignment vertical="center"/>
      <protection/>
    </xf>
    <xf numFmtId="177" fontId="4" fillId="34" borderId="30" xfId="64" applyNumberFormat="1" applyFont="1" applyFill="1" applyBorder="1" applyAlignment="1">
      <alignment vertical="center"/>
      <protection/>
    </xf>
    <xf numFmtId="176" fontId="4" fillId="34" borderId="76" xfId="64" applyNumberFormat="1" applyFont="1" applyFill="1" applyBorder="1" applyAlignment="1">
      <alignment vertical="center"/>
      <protection/>
    </xf>
    <xf numFmtId="178" fontId="4" fillId="0" borderId="17" xfId="64" applyNumberFormat="1" applyFont="1" applyFill="1" applyBorder="1" applyAlignment="1">
      <alignment horizontal="right" vertical="center"/>
      <protection/>
    </xf>
    <xf numFmtId="176" fontId="4" fillId="34" borderId="80" xfId="64" applyNumberFormat="1" applyFont="1" applyFill="1" applyBorder="1" applyAlignment="1" applyProtection="1">
      <alignment vertical="center"/>
      <protection/>
    </xf>
    <xf numFmtId="177" fontId="4" fillId="34" borderId="81" xfId="64" applyNumberFormat="1" applyFont="1" applyFill="1" applyBorder="1" applyAlignment="1" applyProtection="1">
      <alignment vertical="center"/>
      <protection/>
    </xf>
    <xf numFmtId="176" fontId="4" fillId="0" borderId="42" xfId="64" applyNumberFormat="1" applyFont="1" applyFill="1" applyBorder="1" applyAlignment="1">
      <alignment horizontal="center" vertical="center" wrapText="1"/>
      <protection/>
    </xf>
    <xf numFmtId="176" fontId="4" fillId="34" borderId="65" xfId="64" applyNumberFormat="1" applyFont="1" applyFill="1" applyBorder="1" applyAlignment="1">
      <alignment horizontal="center" vertical="center"/>
      <protection/>
    </xf>
    <xf numFmtId="176" fontId="4" fillId="0" borderId="40" xfId="64" applyNumberFormat="1" applyFont="1" applyFill="1" applyBorder="1" applyAlignment="1">
      <alignment horizontal="right" vertical="center"/>
      <protection/>
    </xf>
    <xf numFmtId="176" fontId="4" fillId="34" borderId="46" xfId="64" applyNumberFormat="1" applyFont="1" applyFill="1" applyBorder="1" applyAlignment="1">
      <alignment horizontal="center" vertical="center"/>
      <protection/>
    </xf>
    <xf numFmtId="177" fontId="4" fillId="34" borderId="47" xfId="64" applyNumberFormat="1" applyFont="1" applyFill="1" applyBorder="1" applyAlignment="1">
      <alignment horizontal="center" vertical="center"/>
      <protection/>
    </xf>
    <xf numFmtId="178" fontId="4" fillId="0" borderId="23" xfId="64" applyNumberFormat="1" applyFont="1" applyFill="1" applyBorder="1" applyAlignment="1">
      <alignment horizontal="right" vertical="center"/>
      <protection/>
    </xf>
    <xf numFmtId="176" fontId="4" fillId="0" borderId="19" xfId="64" applyNumberFormat="1" applyFont="1" applyFill="1" applyBorder="1" applyAlignment="1">
      <alignment horizontal="right" vertical="center"/>
      <protection/>
    </xf>
    <xf numFmtId="176" fontId="4" fillId="0" borderId="25" xfId="64" applyNumberFormat="1" applyFont="1" applyFill="1" applyBorder="1" applyAlignment="1">
      <alignment horizontal="right" vertical="center"/>
      <protection/>
    </xf>
    <xf numFmtId="176" fontId="4" fillId="0" borderId="31" xfId="64" applyNumberFormat="1" applyFont="1" applyFill="1" applyBorder="1" applyAlignment="1">
      <alignment horizontal="right" vertical="center"/>
      <protection/>
    </xf>
    <xf numFmtId="176" fontId="4" fillId="0" borderId="76" xfId="64" applyNumberFormat="1" applyFont="1" applyFill="1" applyBorder="1" applyAlignment="1">
      <alignment horizontal="right" vertical="center"/>
      <protection/>
    </xf>
    <xf numFmtId="176" fontId="4" fillId="0" borderId="80" xfId="64" applyNumberFormat="1" applyFont="1" applyFill="1" applyBorder="1" applyAlignment="1" applyProtection="1">
      <alignment horizontal="right" vertical="center"/>
      <protection/>
    </xf>
    <xf numFmtId="178" fontId="4" fillId="0" borderId="19" xfId="64" applyNumberFormat="1" applyFont="1" applyFill="1" applyBorder="1" applyAlignment="1">
      <alignment horizontal="right" vertical="center"/>
      <protection/>
    </xf>
    <xf numFmtId="177" fontId="4" fillId="0" borderId="26" xfId="64" applyNumberFormat="1" applyFont="1" applyFill="1" applyBorder="1" applyAlignment="1">
      <alignment vertical="center"/>
      <protection/>
    </xf>
    <xf numFmtId="180" fontId="4" fillId="0" borderId="25" xfId="64" applyNumberFormat="1" applyFont="1" applyFill="1" applyBorder="1" applyAlignment="1">
      <alignment vertical="center"/>
      <protection/>
    </xf>
    <xf numFmtId="177" fontId="4" fillId="0" borderId="32" xfId="64" applyNumberFormat="1" applyFont="1" applyFill="1" applyBorder="1" applyAlignment="1">
      <alignment vertical="center"/>
      <protection/>
    </xf>
    <xf numFmtId="180" fontId="4" fillId="0" borderId="31" xfId="64" applyNumberFormat="1" applyFont="1" applyFill="1" applyBorder="1" applyAlignment="1">
      <alignment vertical="center"/>
      <protection/>
    </xf>
    <xf numFmtId="180" fontId="4" fillId="0" borderId="76" xfId="64" applyNumberFormat="1" applyFont="1" applyFill="1" applyBorder="1" applyAlignment="1">
      <alignment vertical="center"/>
      <protection/>
    </xf>
    <xf numFmtId="176" fontId="4" fillId="0" borderId="87" xfId="64" applyNumberFormat="1" applyFont="1" applyFill="1" applyBorder="1" applyAlignment="1">
      <alignment vertical="center"/>
      <protection/>
    </xf>
    <xf numFmtId="177" fontId="4" fillId="0" borderId="92" xfId="64" applyNumberFormat="1" applyFont="1" applyFill="1" applyBorder="1" applyAlignment="1" applyProtection="1">
      <alignment vertical="center"/>
      <protection/>
    </xf>
    <xf numFmtId="176" fontId="4" fillId="0" borderId="93" xfId="64" applyNumberFormat="1" applyFont="1" applyFill="1" applyBorder="1" applyAlignment="1" applyProtection="1">
      <alignment vertical="center"/>
      <protection/>
    </xf>
    <xf numFmtId="176" fontId="4" fillId="0" borderId="92" xfId="64" applyNumberFormat="1" applyFont="1" applyFill="1" applyBorder="1" applyAlignment="1" applyProtection="1">
      <alignment vertical="center"/>
      <protection/>
    </xf>
    <xf numFmtId="176" fontId="4" fillId="0" borderId="94" xfId="64" applyNumberFormat="1" applyFont="1" applyFill="1" applyBorder="1" applyAlignment="1" applyProtection="1">
      <alignment vertical="center"/>
      <protection locked="0"/>
    </xf>
    <xf numFmtId="176" fontId="4" fillId="0" borderId="41" xfId="64" applyNumberFormat="1" applyFont="1" applyFill="1" applyBorder="1" applyAlignment="1" applyProtection="1">
      <alignment vertical="center"/>
      <protection locked="0"/>
    </xf>
    <xf numFmtId="179" fontId="4" fillId="0" borderId="94" xfId="64" applyNumberFormat="1" applyFont="1" applyFill="1" applyBorder="1" applyAlignment="1" applyProtection="1">
      <alignment vertical="center"/>
      <protection locked="0"/>
    </xf>
    <xf numFmtId="180" fontId="4" fillId="0" borderId="40" xfId="64" applyNumberFormat="1" applyFont="1" applyFill="1" applyBorder="1" applyAlignment="1" applyProtection="1">
      <alignment vertical="center"/>
      <protection locked="0"/>
    </xf>
    <xf numFmtId="183" fontId="4" fillId="0" borderId="40" xfId="64" applyNumberFormat="1" applyFont="1" applyFill="1" applyBorder="1" applyAlignment="1" applyProtection="1">
      <alignment vertical="center"/>
      <protection locked="0"/>
    </xf>
    <xf numFmtId="176" fontId="4" fillId="0" borderId="47" xfId="64" applyNumberFormat="1" applyFont="1" applyFill="1" applyBorder="1" applyAlignment="1" applyProtection="1">
      <alignment vertical="center"/>
      <protection locked="0"/>
    </xf>
    <xf numFmtId="179" fontId="4" fillId="0" borderId="88" xfId="64" applyNumberFormat="1" applyFont="1" applyFill="1" applyBorder="1" applyAlignment="1" applyProtection="1">
      <alignment vertical="center"/>
      <protection locked="0"/>
    </xf>
    <xf numFmtId="177" fontId="4" fillId="0" borderId="50" xfId="64" applyNumberFormat="1" applyFont="1" applyFill="1" applyBorder="1" applyAlignment="1" applyProtection="1">
      <alignment vertical="center"/>
      <protection locked="0"/>
    </xf>
    <xf numFmtId="176" fontId="4" fillId="0" borderId="20" xfId="64" applyNumberFormat="1" applyFont="1" applyFill="1" applyBorder="1" applyAlignment="1">
      <alignment horizontal="center" vertical="center"/>
      <protection/>
    </xf>
    <xf numFmtId="176" fontId="4" fillId="35" borderId="46" xfId="64" applyNumberFormat="1" applyFont="1" applyFill="1" applyBorder="1" applyAlignment="1" applyProtection="1">
      <alignment vertical="center"/>
      <protection/>
    </xf>
    <xf numFmtId="177" fontId="4" fillId="35" borderId="47" xfId="64" applyNumberFormat="1" applyFont="1" applyFill="1" applyBorder="1" applyAlignment="1" applyProtection="1">
      <alignment vertical="center"/>
      <protection/>
    </xf>
    <xf numFmtId="177" fontId="4" fillId="0" borderId="76" xfId="64" applyNumberFormat="1" applyFont="1" applyFill="1" applyBorder="1" applyAlignment="1" applyProtection="1">
      <alignment horizontal="right" vertical="center"/>
      <protection/>
    </xf>
    <xf numFmtId="177" fontId="4" fillId="33" borderId="76" xfId="64" applyNumberFormat="1" applyFont="1" applyFill="1" applyBorder="1" applyAlignment="1" applyProtection="1">
      <alignment horizontal="right" vertical="center"/>
      <protection/>
    </xf>
    <xf numFmtId="176" fontId="4" fillId="33" borderId="95" xfId="64" applyNumberFormat="1" applyFont="1" applyFill="1" applyBorder="1" applyAlignment="1">
      <alignment horizontal="center" vertical="center"/>
      <protection/>
    </xf>
    <xf numFmtId="176" fontId="4" fillId="33" borderId="96" xfId="64" applyNumberFormat="1" applyFont="1" applyFill="1" applyBorder="1" applyAlignment="1">
      <alignment horizontal="center" vertical="center"/>
      <protection/>
    </xf>
    <xf numFmtId="176" fontId="4" fillId="33" borderId="97" xfId="64" applyNumberFormat="1" applyFont="1" applyFill="1" applyBorder="1" applyAlignment="1">
      <alignment horizontal="center" vertical="center"/>
      <protection/>
    </xf>
    <xf numFmtId="176" fontId="4" fillId="33" borderId="98" xfId="64" applyNumberFormat="1" applyFont="1" applyFill="1" applyBorder="1" applyAlignment="1">
      <alignment horizontal="center" vertical="center"/>
      <protection/>
    </xf>
    <xf numFmtId="176" fontId="4" fillId="0" borderId="96" xfId="64" applyNumberFormat="1" applyFont="1" applyFill="1" applyBorder="1" applyAlignment="1">
      <alignment horizontal="center" vertical="center"/>
      <protection/>
    </xf>
    <xf numFmtId="176" fontId="4" fillId="0" borderId="97" xfId="64" applyNumberFormat="1" applyFont="1" applyFill="1" applyBorder="1" applyAlignment="1">
      <alignment horizontal="center" vertical="center"/>
      <protection/>
    </xf>
    <xf numFmtId="176" fontId="4" fillId="0" borderId="95" xfId="64" applyNumberFormat="1" applyFont="1" applyFill="1" applyBorder="1" applyAlignment="1">
      <alignment horizontal="center" vertical="center"/>
      <protection/>
    </xf>
    <xf numFmtId="176" fontId="4" fillId="0" borderId="98" xfId="64" applyNumberFormat="1" applyFont="1" applyFill="1" applyBorder="1" applyAlignment="1">
      <alignment horizontal="center" vertical="center"/>
      <protection/>
    </xf>
    <xf numFmtId="0" fontId="4" fillId="0" borderId="99" xfId="64" applyFont="1" applyFill="1" applyBorder="1" applyAlignment="1">
      <alignment horizontal="left" vertical="center" wrapText="1"/>
      <protection/>
    </xf>
    <xf numFmtId="0" fontId="4" fillId="0" borderId="100" xfId="64" applyFont="1" applyFill="1" applyBorder="1" applyAlignment="1">
      <alignment horizontal="left" vertical="center"/>
      <protection/>
    </xf>
    <xf numFmtId="0" fontId="4" fillId="0" borderId="101" xfId="64" applyFont="1" applyFill="1" applyBorder="1" applyAlignment="1">
      <alignment horizontal="left" vertical="center"/>
      <protection/>
    </xf>
    <xf numFmtId="0" fontId="4" fillId="0" borderId="102" xfId="64" applyFont="1" applyFill="1" applyBorder="1" applyAlignment="1">
      <alignment horizontal="left" vertical="center"/>
      <protection/>
    </xf>
    <xf numFmtId="0" fontId="4" fillId="0" borderId="103" xfId="64" applyFont="1" applyFill="1" applyBorder="1" applyAlignment="1">
      <alignment horizontal="left" vertical="center"/>
      <protection/>
    </xf>
    <xf numFmtId="0" fontId="4" fillId="0" borderId="104" xfId="64" applyFont="1" applyFill="1" applyBorder="1" applyAlignment="1">
      <alignment horizontal="left" vertical="center"/>
      <protection/>
    </xf>
    <xf numFmtId="0" fontId="4" fillId="0" borderId="105" xfId="64" applyFont="1" applyFill="1" applyBorder="1" applyAlignment="1">
      <alignment horizontal="center" vertical="center" wrapText="1"/>
      <protection/>
    </xf>
    <xf numFmtId="0" fontId="4" fillId="0" borderId="106" xfId="64" applyFont="1" applyFill="1" applyBorder="1" applyAlignment="1">
      <alignment horizontal="center" vertical="center" wrapText="1"/>
      <protection/>
    </xf>
    <xf numFmtId="0" fontId="4" fillId="0" borderId="107" xfId="64" applyFont="1" applyFill="1" applyBorder="1" applyAlignment="1">
      <alignment horizontal="center" vertical="center" wrapText="1"/>
      <protection/>
    </xf>
    <xf numFmtId="0" fontId="4" fillId="0" borderId="108" xfId="64" applyFont="1" applyFill="1" applyBorder="1" applyAlignment="1">
      <alignment horizontal="center" vertical="center" wrapText="1"/>
      <protection/>
    </xf>
    <xf numFmtId="176" fontId="4" fillId="0" borderId="108" xfId="64" applyNumberFormat="1" applyFont="1" applyFill="1" applyBorder="1" applyAlignment="1">
      <alignment horizontal="center" vertical="center" wrapText="1"/>
      <protection/>
    </xf>
    <xf numFmtId="176" fontId="4" fillId="0" borderId="106" xfId="64" applyNumberFormat="1" applyFont="1" applyFill="1" applyBorder="1" applyAlignment="1">
      <alignment horizontal="center" vertical="center" wrapText="1"/>
      <protection/>
    </xf>
    <xf numFmtId="176" fontId="4" fillId="0" borderId="107" xfId="64" applyNumberFormat="1" applyFont="1" applyFill="1" applyBorder="1" applyAlignment="1">
      <alignment horizontal="center" vertical="center" wrapText="1"/>
      <protection/>
    </xf>
    <xf numFmtId="179" fontId="4" fillId="0" borderId="107" xfId="64" applyNumberFormat="1" applyFont="1" applyFill="1" applyBorder="1" applyAlignment="1">
      <alignment horizontal="center" vertical="center" wrapText="1"/>
      <protection/>
    </xf>
    <xf numFmtId="179" fontId="4" fillId="0" borderId="109" xfId="64" applyNumberFormat="1" applyFont="1" applyFill="1" applyBorder="1" applyAlignment="1">
      <alignment horizontal="center" vertical="center" wrapText="1"/>
      <protection/>
    </xf>
    <xf numFmtId="0" fontId="4" fillId="0" borderId="108" xfId="64" applyFont="1" applyFill="1" applyBorder="1" applyAlignment="1">
      <alignment horizontal="center" vertical="center"/>
      <protection/>
    </xf>
    <xf numFmtId="0" fontId="4" fillId="0" borderId="110" xfId="64" applyFont="1" applyFill="1" applyBorder="1" applyAlignment="1">
      <alignment horizontal="center" vertical="center"/>
      <protection/>
    </xf>
    <xf numFmtId="176" fontId="4" fillId="0" borderId="111" xfId="64" applyNumberFormat="1" applyFont="1" applyFill="1" applyBorder="1" applyAlignment="1">
      <alignment vertical="center" textRotation="255" wrapText="1"/>
      <protection/>
    </xf>
    <xf numFmtId="176" fontId="4" fillId="0" borderId="112" xfId="64" applyNumberFormat="1" applyFont="1" applyFill="1" applyBorder="1" applyAlignment="1">
      <alignment vertical="center" textRotation="255" wrapText="1"/>
      <protection/>
    </xf>
    <xf numFmtId="176" fontId="4" fillId="0" borderId="113" xfId="64" applyNumberFormat="1" applyFont="1" applyFill="1" applyBorder="1" applyAlignment="1">
      <alignment vertical="center" textRotation="255" wrapText="1"/>
      <protection/>
    </xf>
    <xf numFmtId="0" fontId="4" fillId="0" borderId="99" xfId="64" applyFont="1" applyFill="1" applyBorder="1" applyAlignment="1">
      <alignment horizontal="center" vertical="center"/>
      <protection/>
    </xf>
    <xf numFmtId="0" fontId="4" fillId="0" borderId="114" xfId="64" applyFont="1" applyFill="1" applyBorder="1" applyAlignment="1">
      <alignment horizontal="center" vertical="center"/>
      <protection/>
    </xf>
    <xf numFmtId="0" fontId="4" fillId="0" borderId="100" xfId="64" applyFont="1" applyFill="1" applyBorder="1" applyAlignment="1">
      <alignment horizontal="center" vertical="center"/>
      <protection/>
    </xf>
    <xf numFmtId="0" fontId="4" fillId="0" borderId="101" xfId="64" applyFont="1" applyFill="1" applyBorder="1" applyAlignment="1">
      <alignment horizontal="center" vertical="center"/>
      <protection/>
    </xf>
    <xf numFmtId="0" fontId="4" fillId="0" borderId="115" xfId="64" applyFont="1" applyFill="1" applyBorder="1" applyAlignment="1">
      <alignment horizontal="center" vertical="center"/>
      <protection/>
    </xf>
    <xf numFmtId="0" fontId="4" fillId="0" borderId="102" xfId="64" applyFont="1" applyFill="1" applyBorder="1" applyAlignment="1">
      <alignment horizontal="center" vertical="center"/>
      <protection/>
    </xf>
    <xf numFmtId="0" fontId="4" fillId="0" borderId="103" xfId="64" applyFont="1" applyFill="1" applyBorder="1" applyAlignment="1">
      <alignment horizontal="center" vertical="center"/>
      <protection/>
    </xf>
    <xf numFmtId="0" fontId="4" fillId="0" borderId="116" xfId="64" applyFont="1" applyFill="1" applyBorder="1" applyAlignment="1">
      <alignment horizontal="center" vertical="center"/>
      <protection/>
    </xf>
    <xf numFmtId="0" fontId="4" fillId="0" borderId="104" xfId="64" applyFont="1" applyFill="1" applyBorder="1" applyAlignment="1">
      <alignment horizontal="center" vertical="center"/>
      <protection/>
    </xf>
    <xf numFmtId="179" fontId="4" fillId="0" borderId="108" xfId="64" applyNumberFormat="1" applyFont="1" applyFill="1" applyBorder="1" applyAlignment="1">
      <alignment horizontal="center" vertical="center" wrapText="1"/>
      <protection/>
    </xf>
    <xf numFmtId="179" fontId="4" fillId="0" borderId="106" xfId="64"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kayama-fs.ad.pref.okayama.jp\&#32113;&#21512;&#20849;&#26377;\050&#20445;&#20581;&#31119;&#31049;&#37096;\050&#20581;&#24247;&#25512;&#36914;&#35506;\010&#20581;&#24247;&#12389;&#12367;&#12426;&#29677;\LinkStation&#22303;&#27211;\H21&#23713;&#23665;&#30476;&#12398;&#25104;&#20154;&#20445;&#20581;\&#12364;&#12435;&#12288;&#12414;&#12392;&#12417;\&#12364;&#1243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5f5-34-05\&#20581;&#24247;&#12389;&#12367;&#12426;&#29677;\&#32113;&#35336;\H19&#32769;&#20445;&#32113;&#35336;\&#20445;&#20581;&#25152;&#12363;&#12425;&#22577;&#21578;\&#23713;&#23665;&#24066;&#20445;&#20581;&#25152;\&#12364;&#12435;&#26908;&#35386;%20(version%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21胃がん（市町村別）"/>
      <sheetName val="H21胃がん(年齢階級別)"/>
      <sheetName val="H21肺がん（市町村別）"/>
      <sheetName val="H21肺がん(年齢階級別)"/>
      <sheetName val="H21大腸がん（市町村別）"/>
      <sheetName val="H21大腸がん(年齢階級別)"/>
      <sheetName val="H21乳がん（市町村別）"/>
      <sheetName val="H21乳がん(年齢階級別)"/>
      <sheetName val="H21子宮がん（市町村別）"/>
      <sheetName val="H21子宮がん(年齢階級別)"/>
      <sheetName val="Sheet1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胃・大腸（男）"/>
      <sheetName val="胃・大腸（女）"/>
      <sheetName val="肺（男）"/>
      <sheetName val="肺（女）"/>
      <sheetName val="子宮"/>
      <sheetName val="乳"/>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Z246"/>
  <sheetViews>
    <sheetView tabSelected="1" view="pageBreakPreview" zoomScaleSheetLayoutView="100" zoomScalePageLayoutView="0" workbookViewId="0" topLeftCell="A1">
      <pane xSplit="2" ySplit="7" topLeftCell="C8" activePane="bottomRight" state="frozen"/>
      <selection pane="topLeft" activeCell="C2" sqref="C2"/>
      <selection pane="topRight" activeCell="C2" sqref="C2"/>
      <selection pane="bottomLeft" activeCell="C2" sqref="C2"/>
      <selection pane="bottomRight" activeCell="E29" sqref="E29"/>
    </sheetView>
  </sheetViews>
  <sheetFormatPr defaultColWidth="9.140625" defaultRowHeight="9.75" customHeight="1"/>
  <cols>
    <col min="1" max="1" width="8.28125" style="2" customWidth="1"/>
    <col min="2" max="2" width="10.57421875" style="2" customWidth="1"/>
    <col min="3" max="3" width="7.57421875" style="2" customWidth="1"/>
    <col min="4" max="4" width="6.57421875" style="2" customWidth="1"/>
    <col min="5" max="5" width="6.140625" style="3" customWidth="1"/>
    <col min="6" max="6" width="6.140625" style="2" customWidth="1"/>
    <col min="7" max="7" width="5.57421875" style="2" customWidth="1"/>
    <col min="8" max="8" width="5.57421875" style="3" customWidth="1"/>
    <col min="9" max="9" width="6.140625" style="2" customWidth="1"/>
    <col min="10" max="10" width="5.57421875" style="3" customWidth="1"/>
    <col min="11" max="13" width="6.140625" style="2" customWidth="1"/>
    <col min="14" max="14" width="7.140625" style="2" customWidth="1"/>
    <col min="15" max="15" width="5.57421875" style="2" customWidth="1"/>
    <col min="16" max="16" width="5.57421875" style="4" customWidth="1"/>
    <col min="17" max="17" width="6.140625" style="2" customWidth="1"/>
    <col min="18" max="19" width="6.140625" style="4" customWidth="1"/>
    <col min="20" max="20" width="5.57421875" style="5" customWidth="1"/>
    <col min="21" max="21" width="5.57421875" style="6" customWidth="1"/>
    <col min="22" max="22" width="5.57421875" style="5" customWidth="1"/>
    <col min="23" max="23" width="5.57421875" style="3" customWidth="1"/>
    <col min="24" max="24" width="6.140625" style="2" customWidth="1"/>
    <col min="25" max="25" width="5.57421875" style="3" customWidth="1"/>
    <col min="26" max="26" width="12.8515625" style="2" customWidth="1"/>
    <col min="27" max="27" width="12.57421875" style="2" customWidth="1"/>
    <col min="28" max="30" width="11.57421875" style="2" customWidth="1"/>
    <col min="31" max="16384" width="9.00390625" style="2" customWidth="1"/>
  </cols>
  <sheetData>
    <row r="1" ht="13.5">
      <c r="A1" s="1" t="s">
        <v>0</v>
      </c>
    </row>
    <row r="2" spans="1:19" s="8" customFormat="1" ht="13.5">
      <c r="A2" s="7" t="s">
        <v>1</v>
      </c>
      <c r="P2" s="9"/>
      <c r="R2" s="9"/>
      <c r="S2" s="9"/>
    </row>
    <row r="3" spans="2:26" ht="15" customHeight="1">
      <c r="B3" s="10" t="s">
        <v>2</v>
      </c>
      <c r="C3" s="11"/>
      <c r="E3" s="2"/>
      <c r="F3" s="3"/>
      <c r="H3" s="2"/>
      <c r="I3" s="3"/>
      <c r="J3" s="2"/>
      <c r="K3" s="3"/>
      <c r="T3" s="2"/>
      <c r="U3" s="5"/>
      <c r="W3" s="5"/>
      <c r="X3" s="3"/>
      <c r="Y3" s="2"/>
      <c r="Z3" s="3"/>
    </row>
    <row r="4" spans="1:26" ht="15" customHeight="1" thickBot="1">
      <c r="A4" s="10"/>
      <c r="B4" s="11"/>
      <c r="C4" s="11"/>
      <c r="E4" s="2"/>
      <c r="F4" s="3"/>
      <c r="H4" s="2"/>
      <c r="I4" s="3"/>
      <c r="J4" s="2"/>
      <c r="K4" s="3"/>
      <c r="T4" s="2"/>
      <c r="U4" s="5"/>
      <c r="W4" s="5"/>
      <c r="X4" s="3"/>
      <c r="Y4" s="2"/>
      <c r="Z4" s="3"/>
    </row>
    <row r="5" spans="1:25" s="19" customFormat="1" ht="9.75" customHeight="1">
      <c r="A5" s="382"/>
      <c r="B5" s="383"/>
      <c r="C5" s="12"/>
      <c r="D5" s="12"/>
      <c r="E5" s="13"/>
      <c r="F5" s="388" t="s">
        <v>3</v>
      </c>
      <c r="G5" s="389"/>
      <c r="H5" s="390"/>
      <c r="I5" s="391" t="s">
        <v>4</v>
      </c>
      <c r="J5" s="390"/>
      <c r="K5" s="392" t="s">
        <v>5</v>
      </c>
      <c r="L5" s="393"/>
      <c r="M5" s="393"/>
      <c r="N5" s="394"/>
      <c r="O5" s="14"/>
      <c r="P5" s="15"/>
      <c r="Q5" s="16"/>
      <c r="R5" s="15"/>
      <c r="S5" s="17"/>
      <c r="T5" s="395" t="s">
        <v>6</v>
      </c>
      <c r="U5" s="396"/>
      <c r="V5" s="396"/>
      <c r="W5" s="18"/>
      <c r="X5" s="397" t="s">
        <v>7</v>
      </c>
      <c r="Y5" s="398"/>
    </row>
    <row r="6" spans="1:25" s="19" customFormat="1" ht="31.5" customHeight="1">
      <c r="A6" s="384"/>
      <c r="B6" s="385"/>
      <c r="C6" s="20" t="s">
        <v>8</v>
      </c>
      <c r="D6" s="20" t="s">
        <v>9</v>
      </c>
      <c r="E6" s="21" t="s">
        <v>10</v>
      </c>
      <c r="F6" s="22" t="s">
        <v>11</v>
      </c>
      <c r="G6" s="23" t="s">
        <v>12</v>
      </c>
      <c r="H6" s="24" t="s">
        <v>13</v>
      </c>
      <c r="I6" s="25" t="s">
        <v>11</v>
      </c>
      <c r="J6" s="24" t="s">
        <v>14</v>
      </c>
      <c r="K6" s="25" t="s">
        <v>15</v>
      </c>
      <c r="L6" s="25" t="s">
        <v>16</v>
      </c>
      <c r="M6" s="25" t="s">
        <v>17</v>
      </c>
      <c r="N6" s="25" t="s">
        <v>18</v>
      </c>
      <c r="O6" s="26" t="s">
        <v>19</v>
      </c>
      <c r="P6" s="27" t="s">
        <v>20</v>
      </c>
      <c r="Q6" s="28" t="s">
        <v>21</v>
      </c>
      <c r="R6" s="27" t="s">
        <v>22</v>
      </c>
      <c r="S6" s="29" t="s">
        <v>23</v>
      </c>
      <c r="T6" s="30" t="s">
        <v>24</v>
      </c>
      <c r="U6" s="26" t="s">
        <v>25</v>
      </c>
      <c r="V6" s="31" t="s">
        <v>26</v>
      </c>
      <c r="W6" s="24" t="s">
        <v>27</v>
      </c>
      <c r="X6" s="23" t="s">
        <v>28</v>
      </c>
      <c r="Y6" s="32" t="s">
        <v>29</v>
      </c>
    </row>
    <row r="7" spans="1:25" s="19" customFormat="1" ht="9.75" customHeight="1" thickBot="1">
      <c r="A7" s="386"/>
      <c r="B7" s="387"/>
      <c r="C7" s="33" t="s">
        <v>30</v>
      </c>
      <c r="D7" s="34" t="s">
        <v>31</v>
      </c>
      <c r="E7" s="35" t="s">
        <v>32</v>
      </c>
      <c r="F7" s="36" t="s">
        <v>33</v>
      </c>
      <c r="G7" s="37" t="s">
        <v>34</v>
      </c>
      <c r="H7" s="38" t="s">
        <v>35</v>
      </c>
      <c r="I7" s="37" t="s">
        <v>36</v>
      </c>
      <c r="J7" s="39" t="s">
        <v>37</v>
      </c>
      <c r="K7" s="37"/>
      <c r="L7" s="37" t="s">
        <v>38</v>
      </c>
      <c r="M7" s="37"/>
      <c r="N7" s="37"/>
      <c r="O7" s="40" t="s">
        <v>39</v>
      </c>
      <c r="P7" s="41" t="s">
        <v>40</v>
      </c>
      <c r="Q7" s="42" t="s">
        <v>41</v>
      </c>
      <c r="R7" s="41" t="s">
        <v>42</v>
      </c>
      <c r="S7" s="43" t="s">
        <v>43</v>
      </c>
      <c r="T7" s="44" t="s">
        <v>44</v>
      </c>
      <c r="U7" s="40" t="s">
        <v>45</v>
      </c>
      <c r="V7" s="45" t="s">
        <v>46</v>
      </c>
      <c r="W7" s="38" t="s">
        <v>138</v>
      </c>
      <c r="X7" s="369" t="s">
        <v>47</v>
      </c>
      <c r="Y7" s="46" t="s">
        <v>48</v>
      </c>
    </row>
    <row r="8" spans="1:25" ht="12.75" customHeight="1">
      <c r="A8" s="374" t="s">
        <v>49</v>
      </c>
      <c r="B8" s="47" t="s">
        <v>50</v>
      </c>
      <c r="C8" s="48">
        <f>SUM(C20,C32,C56,C80,C98,C134,C146,C158,C176,C206,C236)</f>
        <v>506969</v>
      </c>
      <c r="D8" s="48">
        <f>SUM(D20,D32,D56,D80,D98,D134,D146,D158,D176,D206,D236)</f>
        <v>202114</v>
      </c>
      <c r="E8" s="49">
        <f>D8/C8*100</f>
        <v>39.867131915363665</v>
      </c>
      <c r="F8" s="48">
        <f aca="true" t="shared" si="0" ref="F8:G11">SUM(F20,F32,F56,F80,F98,F134,F146,F158,F176,F206,F236)</f>
        <v>62938</v>
      </c>
      <c r="G8" s="48">
        <f>SUM(G20,G32,G56,G80,G98,G134,G146,G158,G176,G206,G236)</f>
        <v>2588</v>
      </c>
      <c r="H8" s="50">
        <f>IF(ISERROR(G8/F8),"N/A",G8/F8*100)</f>
        <v>4.111983221583145</v>
      </c>
      <c r="I8" s="48">
        <f aca="true" t="shared" si="1" ref="I8:I71">SUM(K8:N8)</f>
        <v>1801</v>
      </c>
      <c r="J8" s="51">
        <f>IF(ISERROR(I8/G8),"N/A",I8/G8*100)</f>
        <v>69.5904173106646</v>
      </c>
      <c r="K8" s="48">
        <f aca="true" t="shared" si="2" ref="K8:O11">SUM(K20,K32,K56,K80,K98,K134,K146,K158,K176,K206,K236)</f>
        <v>531</v>
      </c>
      <c r="L8" s="48">
        <f t="shared" si="2"/>
        <v>47</v>
      </c>
      <c r="M8" s="48">
        <f t="shared" si="2"/>
        <v>79</v>
      </c>
      <c r="N8" s="48">
        <f t="shared" si="2"/>
        <v>1144</v>
      </c>
      <c r="O8" s="48">
        <f t="shared" si="2"/>
        <v>491</v>
      </c>
      <c r="P8" s="52">
        <f>IF(ISERROR(O8/G8),"N/A",O8/G8*100)</f>
        <v>18.972179289026275</v>
      </c>
      <c r="Q8" s="53">
        <f>SUM(Q20,Q32,Q56,Q80,Q98,Q134,Q146,Q158,Q176,Q206,Q236)</f>
        <v>296</v>
      </c>
      <c r="R8" s="52">
        <f>IF(ISERROR(Q8/G8),"N/A",Q8/G8*100)</f>
        <v>11.437403400309119</v>
      </c>
      <c r="S8" s="54">
        <f>IF(ISERROR((O8+Q8)/G8),"N/A",(O8+Q8)/G8*100)</f>
        <v>30.409582689335394</v>
      </c>
      <c r="T8" s="55">
        <f>IF(ISERROR(L8/F8),"N/A",L8/F8*100)</f>
        <v>0.07467666592519621</v>
      </c>
      <c r="U8" s="56">
        <f>SUM(U20,U32,U56,U80,U98,U134,U146,U158,U176,U206,U236)</f>
        <v>6</v>
      </c>
      <c r="V8" s="57">
        <f>IF(ISERROR(U8/F8),"N/A",U8/F8*100)</f>
        <v>0.009533191394705902</v>
      </c>
      <c r="W8" s="58">
        <f>IF(ISERROR(L8/G8),"N/A",L8/G8*100)</f>
        <v>1.8160741885625966</v>
      </c>
      <c r="X8" s="48">
        <f>SUM(X20,X32,X56,X80,X98,X134,X146,X158,X176,X206,X236)</f>
        <v>13524</v>
      </c>
      <c r="Y8" s="59">
        <f>IF(ISERROR(X8/F8),"N/A",X8/F8*100)</f>
        <v>21.4878134036671</v>
      </c>
    </row>
    <row r="9" spans="1:25" ht="12.75" customHeight="1">
      <c r="A9" s="375"/>
      <c r="B9" s="60" t="s">
        <v>51</v>
      </c>
      <c r="C9" s="61"/>
      <c r="D9" s="61"/>
      <c r="E9" s="62"/>
      <c r="F9" s="63">
        <f>SUM(F21,F33,F57,F81,F99,F135,F147,F159,F177,F207,F237)</f>
        <v>4468</v>
      </c>
      <c r="G9" s="63">
        <f t="shared" si="0"/>
        <v>68</v>
      </c>
      <c r="H9" s="64">
        <f aca="true" t="shared" si="3" ref="H9:H84">IF(ISERROR(G9/F9),"N/A",G9/F9*100)</f>
        <v>1.521933751119069</v>
      </c>
      <c r="I9" s="63">
        <f t="shared" si="1"/>
        <v>53</v>
      </c>
      <c r="J9" s="64">
        <f aca="true" t="shared" si="4" ref="J9:J84">IF(ISERROR(I9/G9),"N/A",I9/G9*100)</f>
        <v>77.94117647058823</v>
      </c>
      <c r="K9" s="63">
        <f t="shared" si="2"/>
        <v>11</v>
      </c>
      <c r="L9" s="63">
        <f t="shared" si="2"/>
        <v>3</v>
      </c>
      <c r="M9" s="63">
        <f t="shared" si="2"/>
        <v>1</v>
      </c>
      <c r="N9" s="63">
        <f t="shared" si="2"/>
        <v>38</v>
      </c>
      <c r="O9" s="63">
        <f t="shared" si="2"/>
        <v>5</v>
      </c>
      <c r="P9" s="65">
        <f aca="true" t="shared" si="5" ref="P9:P84">IF(ISERROR(O9/G9),"N/A",O9/G9*100)</f>
        <v>7.352941176470589</v>
      </c>
      <c r="Q9" s="66">
        <f>SUM(Q21,Q33,Q57,Q81,Q99,Q135,Q147,Q159,Q177,Q207,Q237)</f>
        <v>10</v>
      </c>
      <c r="R9" s="67">
        <f aca="true" t="shared" si="6" ref="R9:R84">IF(ISERROR(Q9/G9),"N/A",Q9/G9*100)</f>
        <v>14.705882352941178</v>
      </c>
      <c r="S9" s="68">
        <f aca="true" t="shared" si="7" ref="S9:S84">IF(ISERROR((O9+Q9)/G9),"N/A",(O9+Q9)/G9*100)</f>
        <v>22.058823529411764</v>
      </c>
      <c r="T9" s="69">
        <f aca="true" t="shared" si="8" ref="T9:T84">IF(ISERROR(L9/F9),"N/A",L9/F9*100)</f>
        <v>0.06714413607878246</v>
      </c>
      <c r="U9" s="70">
        <f>SUM(U21,U33,U57,U81,U99,U135,U147,U159,U177,U207,U237)</f>
        <v>0</v>
      </c>
      <c r="V9" s="71">
        <f aca="true" t="shared" si="9" ref="V9:V84">IF(ISERROR(U9/F9),"N/A",U9/F9*100)</f>
        <v>0</v>
      </c>
      <c r="W9" s="72">
        <f aca="true" t="shared" si="10" ref="W9:W71">IF(ISERROR(L9/G9),"N/A",L9/G9*100)</f>
        <v>4.411764705882353</v>
      </c>
      <c r="X9" s="63">
        <f>SUM(X21,X33,X57,X81,X99,X135,X147,X159,X177,X207,X237)</f>
        <v>1570</v>
      </c>
      <c r="Y9" s="73">
        <f aca="true" t="shared" si="11" ref="Y9:Y84">IF(ISERROR(X9/F9),"N/A",X9/F9*100)</f>
        <v>35.13876454789615</v>
      </c>
    </row>
    <row r="10" spans="1:25" ht="12.75" customHeight="1">
      <c r="A10" s="375"/>
      <c r="B10" s="60" t="s">
        <v>52</v>
      </c>
      <c r="C10" s="63">
        <f>SUM(C22,C34,C58,C82,C100,C136,C148,C160,C178,C208,C238)</f>
        <v>591076</v>
      </c>
      <c r="D10" s="63">
        <f>SUM(D22,D34,D58,D82,D100,D136,D148,D160,D178,D208,D238)</f>
        <v>345928</v>
      </c>
      <c r="E10" s="74">
        <f>D10/C10*100</f>
        <v>58.525130440078776</v>
      </c>
      <c r="F10" s="63">
        <f t="shared" si="0"/>
        <v>118669</v>
      </c>
      <c r="G10" s="63">
        <f t="shared" si="0"/>
        <v>3234</v>
      </c>
      <c r="H10" s="75">
        <f t="shared" si="3"/>
        <v>2.7252273129460938</v>
      </c>
      <c r="I10" s="76">
        <f t="shared" si="1"/>
        <v>2419</v>
      </c>
      <c r="J10" s="75">
        <f t="shared" si="4"/>
        <v>74.79901051329622</v>
      </c>
      <c r="K10" s="63">
        <f t="shared" si="2"/>
        <v>912</v>
      </c>
      <c r="L10" s="63">
        <f t="shared" si="2"/>
        <v>38</v>
      </c>
      <c r="M10" s="63">
        <f t="shared" si="2"/>
        <v>94</v>
      </c>
      <c r="N10" s="63">
        <f t="shared" si="2"/>
        <v>1375</v>
      </c>
      <c r="O10" s="63">
        <f t="shared" si="2"/>
        <v>556</v>
      </c>
      <c r="P10" s="65">
        <f t="shared" si="5"/>
        <v>17.192331478045762</v>
      </c>
      <c r="Q10" s="66">
        <f>SUM(Q22,Q34,Q58,Q82,Q100,Q136,Q148,Q160,Q178,Q208,Q238)</f>
        <v>259</v>
      </c>
      <c r="R10" s="67">
        <f t="shared" si="6"/>
        <v>8.008658008658008</v>
      </c>
      <c r="S10" s="68">
        <f t="shared" si="7"/>
        <v>25.200989486703772</v>
      </c>
      <c r="T10" s="69">
        <f t="shared" si="8"/>
        <v>0.03202184226714643</v>
      </c>
      <c r="U10" s="70">
        <f>SUM(U22,U34,U58,U82,U100,U136,U148,U160,U178,U208,U238)</f>
        <v>7</v>
      </c>
      <c r="V10" s="71">
        <f t="shared" si="9"/>
        <v>0.005898760417632238</v>
      </c>
      <c r="W10" s="72">
        <f t="shared" si="10"/>
        <v>1.1750154607297465</v>
      </c>
      <c r="X10" s="63">
        <f>SUM(X22,X34,X58,X82,X100,X136,X148,X160,X178,X208,X238)</f>
        <v>21822</v>
      </c>
      <c r="Y10" s="73">
        <f t="shared" si="11"/>
        <v>18.38896426193867</v>
      </c>
    </row>
    <row r="11" spans="1:25" ht="12.75" customHeight="1">
      <c r="A11" s="375"/>
      <c r="B11" s="77" t="s">
        <v>53</v>
      </c>
      <c r="C11" s="78"/>
      <c r="D11" s="78"/>
      <c r="E11" s="79"/>
      <c r="F11" s="76">
        <f t="shared" si="0"/>
        <v>563</v>
      </c>
      <c r="G11" s="76">
        <f t="shared" si="0"/>
        <v>5</v>
      </c>
      <c r="H11" s="75">
        <f t="shared" si="3"/>
        <v>0.8880994671403196</v>
      </c>
      <c r="I11" s="76">
        <f t="shared" si="1"/>
        <v>5</v>
      </c>
      <c r="J11" s="75">
        <f t="shared" si="4"/>
        <v>100</v>
      </c>
      <c r="K11" s="80">
        <f t="shared" si="2"/>
        <v>1</v>
      </c>
      <c r="L11" s="80">
        <f t="shared" si="2"/>
        <v>0</v>
      </c>
      <c r="M11" s="80">
        <f t="shared" si="2"/>
        <v>0</v>
      </c>
      <c r="N11" s="80">
        <f t="shared" si="2"/>
        <v>4</v>
      </c>
      <c r="O11" s="80">
        <f t="shared" si="2"/>
        <v>0</v>
      </c>
      <c r="P11" s="81">
        <f t="shared" si="5"/>
        <v>0</v>
      </c>
      <c r="Q11" s="82">
        <f>SUM(Q23,Q35,Q59,Q83,Q101,Q137,Q149,Q161,Q179,Q209,Q239)</f>
        <v>0</v>
      </c>
      <c r="R11" s="83">
        <f t="shared" si="6"/>
        <v>0</v>
      </c>
      <c r="S11" s="84">
        <f t="shared" si="7"/>
        <v>0</v>
      </c>
      <c r="T11" s="85">
        <f t="shared" si="8"/>
        <v>0</v>
      </c>
      <c r="U11" s="86">
        <f>SUM(U23,U35,U59,U83,U101,U137,U149,U161,U179,U209,U239)</f>
        <v>0</v>
      </c>
      <c r="V11" s="87">
        <f t="shared" si="9"/>
        <v>0</v>
      </c>
      <c r="W11" s="88">
        <f t="shared" si="10"/>
        <v>0</v>
      </c>
      <c r="X11" s="80">
        <f>SUM(X23,X35,X59,X83,X101,X137,X149,X161,X179,X209,X239)</f>
        <v>303</v>
      </c>
      <c r="Y11" s="89">
        <f t="shared" si="11"/>
        <v>53.818827708703374</v>
      </c>
    </row>
    <row r="12" spans="1:25" ht="12.75" customHeight="1">
      <c r="A12" s="376"/>
      <c r="B12" s="90" t="s">
        <v>54</v>
      </c>
      <c r="C12" s="91">
        <f>SUM(C8,C10)</f>
        <v>1098045</v>
      </c>
      <c r="D12" s="91">
        <f>SUM(D8,D10)</f>
        <v>548042</v>
      </c>
      <c r="E12" s="92">
        <f>D12/C12*100</f>
        <v>49.91070493467936</v>
      </c>
      <c r="F12" s="91">
        <f>SUM(F8,F10)</f>
        <v>181607</v>
      </c>
      <c r="G12" s="91">
        <f>SUM(G8,G10)</f>
        <v>5822</v>
      </c>
      <c r="H12" s="93">
        <f t="shared" si="3"/>
        <v>3.2058235640696666</v>
      </c>
      <c r="I12" s="91">
        <f>SUM(K12:N12)</f>
        <v>4220</v>
      </c>
      <c r="J12" s="93">
        <f t="shared" si="4"/>
        <v>72.48368258330471</v>
      </c>
      <c r="K12" s="91">
        <f aca="true" t="shared" si="12" ref="K12:Q13">SUM(K8,K10)</f>
        <v>1443</v>
      </c>
      <c r="L12" s="91">
        <f t="shared" si="12"/>
        <v>85</v>
      </c>
      <c r="M12" s="91">
        <f t="shared" si="12"/>
        <v>173</v>
      </c>
      <c r="N12" s="91">
        <f t="shared" si="12"/>
        <v>2519</v>
      </c>
      <c r="O12" s="91">
        <f t="shared" si="12"/>
        <v>1047</v>
      </c>
      <c r="P12" s="94">
        <f t="shared" si="5"/>
        <v>17.983510821023703</v>
      </c>
      <c r="Q12" s="95">
        <f t="shared" si="12"/>
        <v>555</v>
      </c>
      <c r="R12" s="94">
        <f t="shared" si="6"/>
        <v>9.532806595671591</v>
      </c>
      <c r="S12" s="96">
        <f t="shared" si="7"/>
        <v>27.516317416695298</v>
      </c>
      <c r="T12" s="97">
        <f t="shared" si="8"/>
        <v>0.0468043632679357</v>
      </c>
      <c r="U12" s="91">
        <f>SUM(U8,U10)</f>
        <v>13</v>
      </c>
      <c r="V12" s="98">
        <f t="shared" si="9"/>
        <v>0.007158314382154873</v>
      </c>
      <c r="W12" s="99">
        <f t="shared" si="10"/>
        <v>1.4599793885262797</v>
      </c>
      <c r="X12" s="91">
        <f>SUM(X8,X10)</f>
        <v>35346</v>
      </c>
      <c r="Y12" s="100">
        <f t="shared" si="11"/>
        <v>19.46290616551124</v>
      </c>
    </row>
    <row r="13" spans="1:25" ht="12.75" customHeight="1" thickBot="1">
      <c r="A13" s="377"/>
      <c r="B13" s="101" t="s">
        <v>55</v>
      </c>
      <c r="C13" s="102"/>
      <c r="D13" s="102"/>
      <c r="E13" s="103"/>
      <c r="F13" s="104">
        <f>SUM(F9,F11)</f>
        <v>5031</v>
      </c>
      <c r="G13" s="104">
        <f>SUM(G9,G11)</f>
        <v>73</v>
      </c>
      <c r="H13" s="105">
        <f t="shared" si="3"/>
        <v>1.4510037765851718</v>
      </c>
      <c r="I13" s="104">
        <f>SUM(K13:N13)</f>
        <v>58</v>
      </c>
      <c r="J13" s="105">
        <f t="shared" si="4"/>
        <v>79.45205479452055</v>
      </c>
      <c r="K13" s="104">
        <f t="shared" si="12"/>
        <v>12</v>
      </c>
      <c r="L13" s="104">
        <f t="shared" si="12"/>
        <v>3</v>
      </c>
      <c r="M13" s="104">
        <f t="shared" si="12"/>
        <v>1</v>
      </c>
      <c r="N13" s="104">
        <f t="shared" si="12"/>
        <v>42</v>
      </c>
      <c r="O13" s="104">
        <f t="shared" si="12"/>
        <v>5</v>
      </c>
      <c r="P13" s="106">
        <f t="shared" si="5"/>
        <v>6.8493150684931505</v>
      </c>
      <c r="Q13" s="107">
        <f t="shared" si="12"/>
        <v>10</v>
      </c>
      <c r="R13" s="106">
        <f t="shared" si="6"/>
        <v>13.698630136986301</v>
      </c>
      <c r="S13" s="108">
        <f t="shared" si="7"/>
        <v>20.54794520547945</v>
      </c>
      <c r="T13" s="109">
        <f t="shared" si="8"/>
        <v>0.05963029218843172</v>
      </c>
      <c r="U13" s="104">
        <f>SUM(U9,U11)</f>
        <v>0</v>
      </c>
      <c r="V13" s="110">
        <f t="shared" si="9"/>
        <v>0</v>
      </c>
      <c r="W13" s="111">
        <f t="shared" si="10"/>
        <v>4.10958904109589</v>
      </c>
      <c r="X13" s="104">
        <f>SUM(X9,X11)</f>
        <v>1873</v>
      </c>
      <c r="Y13" s="112">
        <f t="shared" si="11"/>
        <v>37.229179089644205</v>
      </c>
    </row>
    <row r="14" spans="1:25" ht="12.75" customHeight="1">
      <c r="A14" s="380" t="s">
        <v>56</v>
      </c>
      <c r="B14" s="113" t="s">
        <v>50</v>
      </c>
      <c r="C14" s="114">
        <v>168561</v>
      </c>
      <c r="D14" s="114">
        <v>67000</v>
      </c>
      <c r="E14" s="115">
        <f>D14/C14*100</f>
        <v>39.74822171202117</v>
      </c>
      <c r="F14" s="114">
        <v>20149</v>
      </c>
      <c r="G14" s="114">
        <v>1038</v>
      </c>
      <c r="H14" s="116">
        <f t="shared" si="3"/>
        <v>5.151620427812794</v>
      </c>
      <c r="I14" s="114">
        <f aca="true" t="shared" si="13" ref="I14:I19">SUM(K14:N14)</f>
        <v>603</v>
      </c>
      <c r="J14" s="116">
        <f t="shared" si="4"/>
        <v>58.092485549132945</v>
      </c>
      <c r="K14" s="114">
        <v>166</v>
      </c>
      <c r="L14" s="114">
        <v>11</v>
      </c>
      <c r="M14" s="114">
        <v>32</v>
      </c>
      <c r="N14" s="114">
        <v>394</v>
      </c>
      <c r="O14" s="114">
        <v>435</v>
      </c>
      <c r="P14" s="117">
        <f t="shared" si="5"/>
        <v>41.90751445086705</v>
      </c>
      <c r="Q14" s="118">
        <v>0</v>
      </c>
      <c r="R14" s="117">
        <f t="shared" si="6"/>
        <v>0</v>
      </c>
      <c r="S14" s="119">
        <f t="shared" si="7"/>
        <v>41.90751445086705</v>
      </c>
      <c r="T14" s="120">
        <f t="shared" si="8"/>
        <v>0.054593280063526727</v>
      </c>
      <c r="U14" s="121">
        <v>3</v>
      </c>
      <c r="V14" s="122">
        <f t="shared" si="9"/>
        <v>0.014889076380961836</v>
      </c>
      <c r="W14" s="123">
        <f>IF(ISERROR(L14/G14),"N/A",L14/G14*100)</f>
        <v>1.0597302504816954</v>
      </c>
      <c r="X14" s="114">
        <v>4103</v>
      </c>
      <c r="Y14" s="124">
        <f t="shared" si="11"/>
        <v>20.36329346369547</v>
      </c>
    </row>
    <row r="15" spans="1:25" ht="12.75" customHeight="1">
      <c r="A15" s="378"/>
      <c r="B15" s="125" t="s">
        <v>51</v>
      </c>
      <c r="C15" s="173"/>
      <c r="D15" s="173"/>
      <c r="E15" s="174"/>
      <c r="F15" s="126">
        <v>913</v>
      </c>
      <c r="G15" s="126">
        <v>10</v>
      </c>
      <c r="H15" s="128">
        <f t="shared" si="3"/>
        <v>1.095290251916758</v>
      </c>
      <c r="I15" s="126">
        <f t="shared" si="13"/>
        <v>7</v>
      </c>
      <c r="J15" s="128">
        <f t="shared" si="4"/>
        <v>70</v>
      </c>
      <c r="K15" s="126">
        <v>1</v>
      </c>
      <c r="L15" s="126">
        <v>0</v>
      </c>
      <c r="M15" s="126">
        <v>1</v>
      </c>
      <c r="N15" s="126">
        <v>5</v>
      </c>
      <c r="O15" s="126">
        <v>3</v>
      </c>
      <c r="P15" s="129">
        <f t="shared" si="5"/>
        <v>30</v>
      </c>
      <c r="Q15" s="130">
        <v>0</v>
      </c>
      <c r="R15" s="131">
        <f t="shared" si="6"/>
        <v>0</v>
      </c>
      <c r="S15" s="132">
        <f t="shared" si="7"/>
        <v>30</v>
      </c>
      <c r="T15" s="133">
        <f t="shared" si="8"/>
        <v>0</v>
      </c>
      <c r="U15" s="134">
        <v>0</v>
      </c>
      <c r="V15" s="135">
        <f t="shared" si="9"/>
        <v>0</v>
      </c>
      <c r="W15" s="136">
        <f t="shared" si="10"/>
        <v>0</v>
      </c>
      <c r="X15" s="126">
        <v>425</v>
      </c>
      <c r="Y15" s="137">
        <f t="shared" si="11"/>
        <v>46.54983570646221</v>
      </c>
    </row>
    <row r="16" spans="1:25" ht="12.75" customHeight="1">
      <c r="A16" s="378"/>
      <c r="B16" s="125" t="s">
        <v>52</v>
      </c>
      <c r="C16" s="126">
        <v>197253</v>
      </c>
      <c r="D16" s="126">
        <v>118000</v>
      </c>
      <c r="E16" s="127">
        <f>D16/C16*100</f>
        <v>59.82165036780176</v>
      </c>
      <c r="F16" s="126">
        <v>40560</v>
      </c>
      <c r="G16" s="126">
        <v>1352</v>
      </c>
      <c r="H16" s="138">
        <f t="shared" si="3"/>
        <v>3.3333333333333335</v>
      </c>
      <c r="I16" s="139">
        <f t="shared" si="13"/>
        <v>848</v>
      </c>
      <c r="J16" s="138">
        <f t="shared" si="4"/>
        <v>62.721893491124256</v>
      </c>
      <c r="K16" s="126">
        <v>294</v>
      </c>
      <c r="L16" s="126">
        <v>11</v>
      </c>
      <c r="M16" s="126">
        <v>36</v>
      </c>
      <c r="N16" s="126">
        <v>507</v>
      </c>
      <c r="O16" s="126">
        <v>502</v>
      </c>
      <c r="P16" s="129">
        <f t="shared" si="5"/>
        <v>37.1301775147929</v>
      </c>
      <c r="Q16" s="130">
        <v>2</v>
      </c>
      <c r="R16" s="131">
        <f t="shared" si="6"/>
        <v>0.14792899408284024</v>
      </c>
      <c r="S16" s="132">
        <f t="shared" si="7"/>
        <v>37.278106508875744</v>
      </c>
      <c r="T16" s="133">
        <f t="shared" si="8"/>
        <v>0.027120315581854043</v>
      </c>
      <c r="U16" s="134">
        <v>3</v>
      </c>
      <c r="V16" s="135">
        <f t="shared" si="9"/>
        <v>0.007396449704142012</v>
      </c>
      <c r="W16" s="136">
        <f t="shared" si="10"/>
        <v>0.8136094674556213</v>
      </c>
      <c r="X16" s="126">
        <v>7047</v>
      </c>
      <c r="Y16" s="137">
        <f t="shared" si="11"/>
        <v>17.374260355029588</v>
      </c>
    </row>
    <row r="17" spans="1:25" ht="12.75" customHeight="1">
      <c r="A17" s="378"/>
      <c r="B17" s="140" t="s">
        <v>53</v>
      </c>
      <c r="C17" s="175"/>
      <c r="D17" s="175"/>
      <c r="E17" s="176"/>
      <c r="F17" s="139">
        <v>69</v>
      </c>
      <c r="G17" s="139">
        <v>0</v>
      </c>
      <c r="H17" s="138">
        <f t="shared" si="3"/>
        <v>0</v>
      </c>
      <c r="I17" s="139">
        <f t="shared" si="13"/>
        <v>0</v>
      </c>
      <c r="J17" s="138" t="str">
        <f t="shared" si="4"/>
        <v>N/A</v>
      </c>
      <c r="K17" s="141">
        <v>0</v>
      </c>
      <c r="L17" s="141">
        <v>0</v>
      </c>
      <c r="M17" s="141">
        <v>0</v>
      </c>
      <c r="N17" s="141">
        <v>0</v>
      </c>
      <c r="O17" s="141">
        <v>0</v>
      </c>
      <c r="P17" s="142" t="str">
        <f t="shared" si="5"/>
        <v>N/A</v>
      </c>
      <c r="Q17" s="143">
        <v>0</v>
      </c>
      <c r="R17" s="144" t="str">
        <f t="shared" si="6"/>
        <v>N/A</v>
      </c>
      <c r="S17" s="145" t="str">
        <f t="shared" si="7"/>
        <v>N/A</v>
      </c>
      <c r="T17" s="146">
        <f t="shared" si="8"/>
        <v>0</v>
      </c>
      <c r="U17" s="147">
        <v>0</v>
      </c>
      <c r="V17" s="148">
        <f t="shared" si="9"/>
        <v>0</v>
      </c>
      <c r="W17" s="372" t="str">
        <f t="shared" si="10"/>
        <v>N/A</v>
      </c>
      <c r="X17" s="141">
        <v>47</v>
      </c>
      <c r="Y17" s="150">
        <f t="shared" si="11"/>
        <v>68.11594202898551</v>
      </c>
    </row>
    <row r="18" spans="1:25" ht="12.75" customHeight="1">
      <c r="A18" s="379"/>
      <c r="B18" s="151" t="s">
        <v>54</v>
      </c>
      <c r="C18" s="152">
        <f>SUM(C14,C16)</f>
        <v>365814</v>
      </c>
      <c r="D18" s="152">
        <f>SUM(D14,D16)</f>
        <v>185000</v>
      </c>
      <c r="E18" s="153">
        <f>D18/C18*100</f>
        <v>50.57214868758441</v>
      </c>
      <c r="F18" s="152">
        <f>SUM(F14,F16)</f>
        <v>60709</v>
      </c>
      <c r="G18" s="152">
        <f>SUM(G14,G16)</f>
        <v>2390</v>
      </c>
      <c r="H18" s="154">
        <f t="shared" si="3"/>
        <v>3.936813322571612</v>
      </c>
      <c r="I18" s="152">
        <f t="shared" si="13"/>
        <v>1451</v>
      </c>
      <c r="J18" s="154">
        <f t="shared" si="4"/>
        <v>60.711297071129714</v>
      </c>
      <c r="K18" s="152">
        <f aca="true" t="shared" si="14" ref="K18:O19">SUM(K14,K16)</f>
        <v>460</v>
      </c>
      <c r="L18" s="152">
        <f t="shared" si="14"/>
        <v>22</v>
      </c>
      <c r="M18" s="152">
        <f t="shared" si="14"/>
        <v>68</v>
      </c>
      <c r="N18" s="152">
        <f t="shared" si="14"/>
        <v>901</v>
      </c>
      <c r="O18" s="152">
        <f t="shared" si="14"/>
        <v>937</v>
      </c>
      <c r="P18" s="155">
        <f t="shared" si="5"/>
        <v>39.20502092050209</v>
      </c>
      <c r="Q18" s="156">
        <f>SUM(Q14,Q16)</f>
        <v>2</v>
      </c>
      <c r="R18" s="155">
        <f t="shared" si="6"/>
        <v>0.08368200836820083</v>
      </c>
      <c r="S18" s="157">
        <f t="shared" si="7"/>
        <v>39.28870292887029</v>
      </c>
      <c r="T18" s="158">
        <f t="shared" si="8"/>
        <v>0.03623844899438304</v>
      </c>
      <c r="U18" s="152">
        <f>SUM(U14,U16)</f>
        <v>6</v>
      </c>
      <c r="V18" s="159">
        <f t="shared" si="9"/>
        <v>0.009883213362104466</v>
      </c>
      <c r="W18" s="160">
        <f t="shared" si="10"/>
        <v>0.9205020920502093</v>
      </c>
      <c r="X18" s="152">
        <f>SUM(X14,X16)</f>
        <v>11150</v>
      </c>
      <c r="Y18" s="161">
        <f t="shared" si="11"/>
        <v>18.366304831244133</v>
      </c>
    </row>
    <row r="19" spans="1:25" ht="12.75" customHeight="1" thickBot="1">
      <c r="A19" s="381"/>
      <c r="B19" s="162" t="s">
        <v>55</v>
      </c>
      <c r="C19" s="370"/>
      <c r="D19" s="370"/>
      <c r="E19" s="371"/>
      <c r="F19" s="163">
        <f>SUM(F15,F17)</f>
        <v>982</v>
      </c>
      <c r="G19" s="163">
        <f>SUM(G15,G17)</f>
        <v>10</v>
      </c>
      <c r="H19" s="164">
        <f t="shared" si="3"/>
        <v>1.0183299389002036</v>
      </c>
      <c r="I19" s="163">
        <f t="shared" si="13"/>
        <v>7</v>
      </c>
      <c r="J19" s="164">
        <f t="shared" si="4"/>
        <v>70</v>
      </c>
      <c r="K19" s="163">
        <f t="shared" si="14"/>
        <v>1</v>
      </c>
      <c r="L19" s="163">
        <f t="shared" si="14"/>
        <v>0</v>
      </c>
      <c r="M19" s="163">
        <f t="shared" si="14"/>
        <v>1</v>
      </c>
      <c r="N19" s="163">
        <f t="shared" si="14"/>
        <v>5</v>
      </c>
      <c r="O19" s="163">
        <f t="shared" si="14"/>
        <v>3</v>
      </c>
      <c r="P19" s="165">
        <f t="shared" si="5"/>
        <v>30</v>
      </c>
      <c r="Q19" s="166">
        <f>SUM(Q15,Q17)</f>
        <v>0</v>
      </c>
      <c r="R19" s="165">
        <f t="shared" si="6"/>
        <v>0</v>
      </c>
      <c r="S19" s="167">
        <f t="shared" si="7"/>
        <v>30</v>
      </c>
      <c r="T19" s="168">
        <f t="shared" si="8"/>
        <v>0</v>
      </c>
      <c r="U19" s="163">
        <f>SUM(U15,U17)</f>
        <v>0</v>
      </c>
      <c r="V19" s="169">
        <f t="shared" si="9"/>
        <v>0</v>
      </c>
      <c r="W19" s="170">
        <f t="shared" si="10"/>
        <v>0</v>
      </c>
      <c r="X19" s="163">
        <f>SUM(X15,X17)</f>
        <v>472</v>
      </c>
      <c r="Y19" s="171">
        <f t="shared" si="11"/>
        <v>48.06517311608962</v>
      </c>
    </row>
    <row r="20" spans="1:25" ht="12.75" customHeight="1">
      <c r="A20" s="374" t="s">
        <v>57</v>
      </c>
      <c r="B20" s="47" t="s">
        <v>50</v>
      </c>
      <c r="C20" s="48">
        <v>168561</v>
      </c>
      <c r="D20" s="48">
        <v>67000</v>
      </c>
      <c r="E20" s="49">
        <f>D20/C20*100</f>
        <v>39.74822171202117</v>
      </c>
      <c r="F20" s="48">
        <v>20149</v>
      </c>
      <c r="G20" s="48">
        <v>1038</v>
      </c>
      <c r="H20" s="50">
        <f t="shared" si="3"/>
        <v>5.151620427812794</v>
      </c>
      <c r="I20" s="48">
        <f t="shared" si="1"/>
        <v>603</v>
      </c>
      <c r="J20" s="50">
        <f t="shared" si="4"/>
        <v>58.092485549132945</v>
      </c>
      <c r="K20" s="48">
        <v>166</v>
      </c>
      <c r="L20" s="48">
        <v>11</v>
      </c>
      <c r="M20" s="48">
        <v>32</v>
      </c>
      <c r="N20" s="48">
        <v>394</v>
      </c>
      <c r="O20" s="48">
        <v>435</v>
      </c>
      <c r="P20" s="52">
        <f t="shared" si="5"/>
        <v>41.90751445086705</v>
      </c>
      <c r="Q20" s="53">
        <v>0</v>
      </c>
      <c r="R20" s="52">
        <f t="shared" si="6"/>
        <v>0</v>
      </c>
      <c r="S20" s="54">
        <f t="shared" si="7"/>
        <v>41.90751445086705</v>
      </c>
      <c r="T20" s="55">
        <f t="shared" si="8"/>
        <v>0.054593280063526727</v>
      </c>
      <c r="U20" s="56">
        <v>3</v>
      </c>
      <c r="V20" s="57">
        <f t="shared" si="9"/>
        <v>0.014889076380961836</v>
      </c>
      <c r="W20" s="58">
        <f t="shared" si="10"/>
        <v>1.0597302504816954</v>
      </c>
      <c r="X20" s="48">
        <v>4103</v>
      </c>
      <c r="Y20" s="59">
        <f t="shared" si="11"/>
        <v>20.36329346369547</v>
      </c>
    </row>
    <row r="21" spans="1:25" ht="12.75" customHeight="1">
      <c r="A21" s="375"/>
      <c r="B21" s="60" t="s">
        <v>51</v>
      </c>
      <c r="C21" s="61"/>
      <c r="D21" s="61"/>
      <c r="E21" s="62"/>
      <c r="F21" s="63">
        <v>913</v>
      </c>
      <c r="G21" s="63">
        <v>10</v>
      </c>
      <c r="H21" s="64">
        <f t="shared" si="3"/>
        <v>1.095290251916758</v>
      </c>
      <c r="I21" s="63">
        <f t="shared" si="1"/>
        <v>7</v>
      </c>
      <c r="J21" s="64">
        <f t="shared" si="4"/>
        <v>70</v>
      </c>
      <c r="K21" s="63">
        <v>1</v>
      </c>
      <c r="L21" s="63">
        <v>0</v>
      </c>
      <c r="M21" s="63">
        <v>1</v>
      </c>
      <c r="N21" s="63">
        <v>5</v>
      </c>
      <c r="O21" s="63">
        <v>3</v>
      </c>
      <c r="P21" s="65">
        <f t="shared" si="5"/>
        <v>30</v>
      </c>
      <c r="Q21" s="66">
        <v>0</v>
      </c>
      <c r="R21" s="67">
        <f t="shared" si="6"/>
        <v>0</v>
      </c>
      <c r="S21" s="68">
        <f t="shared" si="7"/>
        <v>30</v>
      </c>
      <c r="T21" s="69">
        <f t="shared" si="8"/>
        <v>0</v>
      </c>
      <c r="U21" s="70">
        <v>0</v>
      </c>
      <c r="V21" s="71">
        <f t="shared" si="9"/>
        <v>0</v>
      </c>
      <c r="W21" s="72">
        <f t="shared" si="10"/>
        <v>0</v>
      </c>
      <c r="X21" s="63">
        <v>425</v>
      </c>
      <c r="Y21" s="73">
        <f t="shared" si="11"/>
        <v>46.54983570646221</v>
      </c>
    </row>
    <row r="22" spans="1:25" ht="12.75" customHeight="1">
      <c r="A22" s="375"/>
      <c r="B22" s="60" t="s">
        <v>52</v>
      </c>
      <c r="C22" s="63">
        <v>197253</v>
      </c>
      <c r="D22" s="63">
        <v>118000</v>
      </c>
      <c r="E22" s="74">
        <f>D22/C22*100</f>
        <v>59.82165036780176</v>
      </c>
      <c r="F22" s="63">
        <v>40560</v>
      </c>
      <c r="G22" s="63">
        <v>1352</v>
      </c>
      <c r="H22" s="75">
        <f t="shared" si="3"/>
        <v>3.3333333333333335</v>
      </c>
      <c r="I22" s="76">
        <f t="shared" si="1"/>
        <v>848</v>
      </c>
      <c r="J22" s="75">
        <f t="shared" si="4"/>
        <v>62.721893491124256</v>
      </c>
      <c r="K22" s="63">
        <v>294</v>
      </c>
      <c r="L22" s="63">
        <v>11</v>
      </c>
      <c r="M22" s="63">
        <v>36</v>
      </c>
      <c r="N22" s="63">
        <v>507</v>
      </c>
      <c r="O22" s="63">
        <v>502</v>
      </c>
      <c r="P22" s="65">
        <f t="shared" si="5"/>
        <v>37.1301775147929</v>
      </c>
      <c r="Q22" s="66">
        <v>2</v>
      </c>
      <c r="R22" s="67">
        <f t="shared" si="6"/>
        <v>0.14792899408284024</v>
      </c>
      <c r="S22" s="68">
        <f t="shared" si="7"/>
        <v>37.278106508875744</v>
      </c>
      <c r="T22" s="69">
        <f t="shared" si="8"/>
        <v>0.027120315581854043</v>
      </c>
      <c r="U22" s="70">
        <v>3</v>
      </c>
      <c r="V22" s="71">
        <f t="shared" si="9"/>
        <v>0.007396449704142012</v>
      </c>
      <c r="W22" s="72">
        <f t="shared" si="10"/>
        <v>0.8136094674556213</v>
      </c>
      <c r="X22" s="63">
        <v>7047</v>
      </c>
      <c r="Y22" s="73">
        <f t="shared" si="11"/>
        <v>17.374260355029588</v>
      </c>
    </row>
    <row r="23" spans="1:25" ht="12.75" customHeight="1">
      <c r="A23" s="375"/>
      <c r="B23" s="77" t="s">
        <v>53</v>
      </c>
      <c r="C23" s="78"/>
      <c r="D23" s="78"/>
      <c r="E23" s="79"/>
      <c r="F23" s="76">
        <v>69</v>
      </c>
      <c r="G23" s="76">
        <v>0</v>
      </c>
      <c r="H23" s="75">
        <f t="shared" si="3"/>
        <v>0</v>
      </c>
      <c r="I23" s="76">
        <f t="shared" si="1"/>
        <v>0</v>
      </c>
      <c r="J23" s="75" t="str">
        <f t="shared" si="4"/>
        <v>N/A</v>
      </c>
      <c r="K23" s="80">
        <v>0</v>
      </c>
      <c r="L23" s="80">
        <v>0</v>
      </c>
      <c r="M23" s="80">
        <v>0</v>
      </c>
      <c r="N23" s="80">
        <v>0</v>
      </c>
      <c r="O23" s="80">
        <v>0</v>
      </c>
      <c r="P23" s="81" t="str">
        <f t="shared" si="5"/>
        <v>N/A</v>
      </c>
      <c r="Q23" s="82">
        <v>0</v>
      </c>
      <c r="R23" s="83" t="str">
        <f t="shared" si="6"/>
        <v>N/A</v>
      </c>
      <c r="S23" s="84" t="str">
        <f t="shared" si="7"/>
        <v>N/A</v>
      </c>
      <c r="T23" s="85">
        <f t="shared" si="8"/>
        <v>0</v>
      </c>
      <c r="U23" s="86">
        <v>0</v>
      </c>
      <c r="V23" s="87">
        <f t="shared" si="9"/>
        <v>0</v>
      </c>
      <c r="W23" s="373" t="str">
        <f t="shared" si="10"/>
        <v>N/A</v>
      </c>
      <c r="X23" s="80">
        <v>47</v>
      </c>
      <c r="Y23" s="89">
        <f t="shared" si="11"/>
        <v>68.11594202898551</v>
      </c>
    </row>
    <row r="24" spans="1:25" ht="12.75" customHeight="1">
      <c r="A24" s="376"/>
      <c r="B24" s="90" t="s">
        <v>54</v>
      </c>
      <c r="C24" s="91">
        <f>SUM(C20,C22)</f>
        <v>365814</v>
      </c>
      <c r="D24" s="91">
        <f>SUM(D20,D22)</f>
        <v>185000</v>
      </c>
      <c r="E24" s="92">
        <f>D24/C24*100</f>
        <v>50.57214868758441</v>
      </c>
      <c r="F24" s="91">
        <f>SUM(F20,F22)</f>
        <v>60709</v>
      </c>
      <c r="G24" s="91">
        <f>SUM(G20,G22)</f>
        <v>2390</v>
      </c>
      <c r="H24" s="93">
        <f t="shared" si="3"/>
        <v>3.936813322571612</v>
      </c>
      <c r="I24" s="91">
        <f t="shared" si="1"/>
        <v>1451</v>
      </c>
      <c r="J24" s="93">
        <f t="shared" si="4"/>
        <v>60.711297071129714</v>
      </c>
      <c r="K24" s="91">
        <f aca="true" t="shared" si="15" ref="K24:Q25">SUM(K20,K22)</f>
        <v>460</v>
      </c>
      <c r="L24" s="91">
        <f t="shared" si="15"/>
        <v>22</v>
      </c>
      <c r="M24" s="91">
        <f t="shared" si="15"/>
        <v>68</v>
      </c>
      <c r="N24" s="91">
        <f t="shared" si="15"/>
        <v>901</v>
      </c>
      <c r="O24" s="91">
        <f t="shared" si="15"/>
        <v>937</v>
      </c>
      <c r="P24" s="94">
        <f t="shared" si="5"/>
        <v>39.20502092050209</v>
      </c>
      <c r="Q24" s="95">
        <f t="shared" si="15"/>
        <v>2</v>
      </c>
      <c r="R24" s="94">
        <f t="shared" si="6"/>
        <v>0.08368200836820083</v>
      </c>
      <c r="S24" s="96">
        <f t="shared" si="7"/>
        <v>39.28870292887029</v>
      </c>
      <c r="T24" s="97">
        <f t="shared" si="8"/>
        <v>0.03623844899438304</v>
      </c>
      <c r="U24" s="91">
        <f>SUM(U20,U22)</f>
        <v>6</v>
      </c>
      <c r="V24" s="98">
        <f t="shared" si="9"/>
        <v>0.009883213362104466</v>
      </c>
      <c r="W24" s="99">
        <f t="shared" si="10"/>
        <v>0.9205020920502093</v>
      </c>
      <c r="X24" s="91">
        <f>SUM(X20,X22)</f>
        <v>11150</v>
      </c>
      <c r="Y24" s="100">
        <f t="shared" si="11"/>
        <v>18.366304831244133</v>
      </c>
    </row>
    <row r="25" spans="1:25" ht="12.75" customHeight="1" thickBot="1">
      <c r="A25" s="377"/>
      <c r="B25" s="101" t="s">
        <v>55</v>
      </c>
      <c r="C25" s="102"/>
      <c r="D25" s="102"/>
      <c r="E25" s="103"/>
      <c r="F25" s="104">
        <f>SUM(F21,F23)</f>
        <v>982</v>
      </c>
      <c r="G25" s="104">
        <f>SUM(G21,G23)</f>
        <v>10</v>
      </c>
      <c r="H25" s="105">
        <f t="shared" si="3"/>
        <v>1.0183299389002036</v>
      </c>
      <c r="I25" s="104">
        <f t="shared" si="1"/>
        <v>7</v>
      </c>
      <c r="J25" s="105">
        <f t="shared" si="4"/>
        <v>70</v>
      </c>
      <c r="K25" s="104">
        <f t="shared" si="15"/>
        <v>1</v>
      </c>
      <c r="L25" s="104">
        <f t="shared" si="15"/>
        <v>0</v>
      </c>
      <c r="M25" s="104">
        <f t="shared" si="15"/>
        <v>1</v>
      </c>
      <c r="N25" s="104">
        <f t="shared" si="15"/>
        <v>5</v>
      </c>
      <c r="O25" s="104">
        <f t="shared" si="15"/>
        <v>3</v>
      </c>
      <c r="P25" s="106">
        <f t="shared" si="5"/>
        <v>30</v>
      </c>
      <c r="Q25" s="107">
        <f t="shared" si="15"/>
        <v>0</v>
      </c>
      <c r="R25" s="106">
        <f t="shared" si="6"/>
        <v>0</v>
      </c>
      <c r="S25" s="108">
        <f t="shared" si="7"/>
        <v>30</v>
      </c>
      <c r="T25" s="109">
        <f t="shared" si="8"/>
        <v>0</v>
      </c>
      <c r="U25" s="104">
        <f>SUM(U21,U23)</f>
        <v>0</v>
      </c>
      <c r="V25" s="110">
        <f t="shared" si="9"/>
        <v>0</v>
      </c>
      <c r="W25" s="111">
        <f t="shared" si="10"/>
        <v>0</v>
      </c>
      <c r="X25" s="104">
        <f>SUM(X21,X23)</f>
        <v>472</v>
      </c>
      <c r="Y25" s="112">
        <f t="shared" si="11"/>
        <v>48.06517311608962</v>
      </c>
    </row>
    <row r="26" spans="1:25" ht="12.75" customHeight="1">
      <c r="A26" s="380" t="s">
        <v>58</v>
      </c>
      <c r="B26" s="113" t="s">
        <v>50</v>
      </c>
      <c r="C26" s="114">
        <v>120042</v>
      </c>
      <c r="D26" s="114">
        <v>42541</v>
      </c>
      <c r="E26" s="115">
        <f>D26/C26*100</f>
        <v>35.43842988287433</v>
      </c>
      <c r="F26" s="114">
        <v>8361</v>
      </c>
      <c r="G26" s="114">
        <v>318</v>
      </c>
      <c r="H26" s="116">
        <f t="shared" si="3"/>
        <v>3.803372802296376</v>
      </c>
      <c r="I26" s="114">
        <f t="shared" si="1"/>
        <v>271</v>
      </c>
      <c r="J26" s="116">
        <f t="shared" si="4"/>
        <v>85.22012578616352</v>
      </c>
      <c r="K26" s="114">
        <v>68</v>
      </c>
      <c r="L26" s="114">
        <v>8</v>
      </c>
      <c r="M26" s="114">
        <v>11</v>
      </c>
      <c r="N26" s="114">
        <v>184</v>
      </c>
      <c r="O26" s="114">
        <v>15</v>
      </c>
      <c r="P26" s="117">
        <f t="shared" si="5"/>
        <v>4.716981132075472</v>
      </c>
      <c r="Q26" s="118">
        <v>32</v>
      </c>
      <c r="R26" s="117">
        <f t="shared" si="6"/>
        <v>10.062893081761008</v>
      </c>
      <c r="S26" s="119">
        <f t="shared" si="7"/>
        <v>14.779874213836477</v>
      </c>
      <c r="T26" s="120">
        <f t="shared" si="8"/>
        <v>0.09568233464896543</v>
      </c>
      <c r="U26" s="121">
        <v>0</v>
      </c>
      <c r="V26" s="122">
        <f t="shared" si="9"/>
        <v>0</v>
      </c>
      <c r="W26" s="123">
        <f t="shared" si="10"/>
        <v>2.515723270440252</v>
      </c>
      <c r="X26" s="114">
        <v>3335</v>
      </c>
      <c r="Y26" s="124">
        <f t="shared" si="11"/>
        <v>39.88757325678747</v>
      </c>
    </row>
    <row r="27" spans="1:25" ht="12.75" customHeight="1">
      <c r="A27" s="378"/>
      <c r="B27" s="125" t="s">
        <v>51</v>
      </c>
      <c r="C27" s="173"/>
      <c r="D27" s="173"/>
      <c r="E27" s="174"/>
      <c r="F27" s="126">
        <v>461</v>
      </c>
      <c r="G27" s="126">
        <v>21</v>
      </c>
      <c r="H27" s="128">
        <f t="shared" si="3"/>
        <v>4.55531453362256</v>
      </c>
      <c r="I27" s="126">
        <f t="shared" si="1"/>
        <v>17</v>
      </c>
      <c r="J27" s="128">
        <f t="shared" si="4"/>
        <v>80.95238095238095</v>
      </c>
      <c r="K27" s="126">
        <v>2</v>
      </c>
      <c r="L27" s="126">
        <v>2</v>
      </c>
      <c r="M27" s="126">
        <v>0</v>
      </c>
      <c r="N27" s="126">
        <v>13</v>
      </c>
      <c r="O27" s="126">
        <v>1</v>
      </c>
      <c r="P27" s="129">
        <f t="shared" si="5"/>
        <v>4.761904761904762</v>
      </c>
      <c r="Q27" s="130">
        <v>3</v>
      </c>
      <c r="R27" s="131">
        <f t="shared" si="6"/>
        <v>14.285714285714285</v>
      </c>
      <c r="S27" s="132">
        <f t="shared" si="7"/>
        <v>19.047619047619047</v>
      </c>
      <c r="T27" s="133">
        <f t="shared" si="8"/>
        <v>0.43383947939262474</v>
      </c>
      <c r="U27" s="134">
        <v>0</v>
      </c>
      <c r="V27" s="135">
        <f t="shared" si="9"/>
        <v>0</v>
      </c>
      <c r="W27" s="136">
        <f t="shared" si="10"/>
        <v>9.523809523809524</v>
      </c>
      <c r="X27" s="126">
        <v>275</v>
      </c>
      <c r="Y27" s="137">
        <f t="shared" si="11"/>
        <v>59.65292841648589</v>
      </c>
    </row>
    <row r="28" spans="1:25" ht="12.75" customHeight="1">
      <c r="A28" s="378"/>
      <c r="B28" s="125" t="s">
        <v>52</v>
      </c>
      <c r="C28" s="126">
        <v>134586</v>
      </c>
      <c r="D28" s="126">
        <v>76247</v>
      </c>
      <c r="E28" s="127">
        <f>D28/C28*100</f>
        <v>56.65299511093279</v>
      </c>
      <c r="F28" s="126">
        <v>16594</v>
      </c>
      <c r="G28" s="126">
        <v>441</v>
      </c>
      <c r="H28" s="138">
        <f t="shared" si="3"/>
        <v>2.6575870796673495</v>
      </c>
      <c r="I28" s="139">
        <f t="shared" si="1"/>
        <v>381</v>
      </c>
      <c r="J28" s="138">
        <f t="shared" si="4"/>
        <v>86.39455782312925</v>
      </c>
      <c r="K28" s="126">
        <v>144</v>
      </c>
      <c r="L28" s="126">
        <v>4</v>
      </c>
      <c r="M28" s="126">
        <v>19</v>
      </c>
      <c r="N28" s="126">
        <v>214</v>
      </c>
      <c r="O28" s="126">
        <v>19</v>
      </c>
      <c r="P28" s="129">
        <f t="shared" si="5"/>
        <v>4.308390022675737</v>
      </c>
      <c r="Q28" s="130">
        <v>41</v>
      </c>
      <c r="R28" s="131">
        <f t="shared" si="6"/>
        <v>9.297052154195011</v>
      </c>
      <c r="S28" s="132">
        <f t="shared" si="7"/>
        <v>13.60544217687075</v>
      </c>
      <c r="T28" s="133">
        <f t="shared" si="8"/>
        <v>0.024105098228275283</v>
      </c>
      <c r="U28" s="134">
        <v>0</v>
      </c>
      <c r="V28" s="135">
        <f t="shared" si="9"/>
        <v>0</v>
      </c>
      <c r="W28" s="136">
        <f t="shared" si="10"/>
        <v>0.9070294784580499</v>
      </c>
      <c r="X28" s="126">
        <v>6011</v>
      </c>
      <c r="Y28" s="137">
        <f t="shared" si="11"/>
        <v>36.22393636254068</v>
      </c>
    </row>
    <row r="29" spans="1:25" ht="12.75" customHeight="1">
      <c r="A29" s="378"/>
      <c r="B29" s="140" t="s">
        <v>53</v>
      </c>
      <c r="C29" s="175"/>
      <c r="D29" s="175"/>
      <c r="E29" s="176"/>
      <c r="F29" s="139">
        <v>41</v>
      </c>
      <c r="G29" s="139">
        <v>3</v>
      </c>
      <c r="H29" s="138">
        <f t="shared" si="3"/>
        <v>7.317073170731707</v>
      </c>
      <c r="I29" s="139">
        <f t="shared" si="1"/>
        <v>3</v>
      </c>
      <c r="J29" s="138">
        <f t="shared" si="4"/>
        <v>100</v>
      </c>
      <c r="K29" s="141">
        <v>1</v>
      </c>
      <c r="L29" s="141">
        <v>0</v>
      </c>
      <c r="M29" s="141">
        <v>0</v>
      </c>
      <c r="N29" s="141">
        <v>2</v>
      </c>
      <c r="O29" s="141">
        <v>0</v>
      </c>
      <c r="P29" s="142">
        <f t="shared" si="5"/>
        <v>0</v>
      </c>
      <c r="Q29" s="143">
        <v>0</v>
      </c>
      <c r="R29" s="144">
        <f t="shared" si="6"/>
        <v>0</v>
      </c>
      <c r="S29" s="145">
        <f t="shared" si="7"/>
        <v>0</v>
      </c>
      <c r="T29" s="146">
        <f t="shared" si="8"/>
        <v>0</v>
      </c>
      <c r="U29" s="147">
        <v>0</v>
      </c>
      <c r="V29" s="148">
        <f t="shared" si="9"/>
        <v>0</v>
      </c>
      <c r="W29" s="136">
        <f t="shared" si="10"/>
        <v>0</v>
      </c>
      <c r="X29" s="141">
        <v>29</v>
      </c>
      <c r="Y29" s="150">
        <f t="shared" si="11"/>
        <v>70.73170731707317</v>
      </c>
    </row>
    <row r="30" spans="1:25" ht="12.75" customHeight="1">
      <c r="A30" s="379"/>
      <c r="B30" s="151" t="s">
        <v>54</v>
      </c>
      <c r="C30" s="152">
        <f>SUM(C26,C28)</f>
        <v>254628</v>
      </c>
      <c r="D30" s="152">
        <f>SUM(D26,D28)</f>
        <v>118788</v>
      </c>
      <c r="E30" s="153">
        <f>D30/C30*100</f>
        <v>46.65158584287667</v>
      </c>
      <c r="F30" s="152">
        <f>SUM(F26,F28)</f>
        <v>24955</v>
      </c>
      <c r="G30" s="152">
        <f>SUM(G26,G28)</f>
        <v>759</v>
      </c>
      <c r="H30" s="154">
        <f t="shared" si="3"/>
        <v>3.0414746543778803</v>
      </c>
      <c r="I30" s="152">
        <f t="shared" si="1"/>
        <v>652</v>
      </c>
      <c r="J30" s="154">
        <f t="shared" si="4"/>
        <v>85.90250329380764</v>
      </c>
      <c r="K30" s="152">
        <f aca="true" t="shared" si="16" ref="K30:O31">SUM(K26,K28)</f>
        <v>212</v>
      </c>
      <c r="L30" s="152">
        <f t="shared" si="16"/>
        <v>12</v>
      </c>
      <c r="M30" s="152">
        <f t="shared" si="16"/>
        <v>30</v>
      </c>
      <c r="N30" s="152">
        <f t="shared" si="16"/>
        <v>398</v>
      </c>
      <c r="O30" s="152">
        <f t="shared" si="16"/>
        <v>34</v>
      </c>
      <c r="P30" s="155">
        <f t="shared" si="5"/>
        <v>4.479578392621871</v>
      </c>
      <c r="Q30" s="156">
        <f>SUM(Q26,Q28)</f>
        <v>73</v>
      </c>
      <c r="R30" s="155">
        <f t="shared" si="6"/>
        <v>9.617918313570488</v>
      </c>
      <c r="S30" s="157">
        <f t="shared" si="7"/>
        <v>14.09749670619236</v>
      </c>
      <c r="T30" s="158">
        <f t="shared" si="8"/>
        <v>0.04808655580044079</v>
      </c>
      <c r="U30" s="152">
        <f>SUM(U26,U28)</f>
        <v>0</v>
      </c>
      <c r="V30" s="159">
        <f t="shared" si="9"/>
        <v>0</v>
      </c>
      <c r="W30" s="160">
        <f t="shared" si="10"/>
        <v>1.5810276679841897</v>
      </c>
      <c r="X30" s="152">
        <f>SUM(X26,X28)</f>
        <v>9346</v>
      </c>
      <c r="Y30" s="161">
        <f t="shared" si="11"/>
        <v>37.45141254257664</v>
      </c>
    </row>
    <row r="31" spans="1:25" ht="12.75" customHeight="1" thickBot="1">
      <c r="A31" s="381"/>
      <c r="B31" s="162" t="s">
        <v>55</v>
      </c>
      <c r="C31" s="370"/>
      <c r="D31" s="370"/>
      <c r="E31" s="371"/>
      <c r="F31" s="163">
        <f>SUM(F27,F29)</f>
        <v>502</v>
      </c>
      <c r="G31" s="163">
        <f>SUM(G27,G29)</f>
        <v>24</v>
      </c>
      <c r="H31" s="164">
        <f t="shared" si="3"/>
        <v>4.780876494023905</v>
      </c>
      <c r="I31" s="163">
        <f t="shared" si="1"/>
        <v>20</v>
      </c>
      <c r="J31" s="164">
        <f t="shared" si="4"/>
        <v>83.33333333333334</v>
      </c>
      <c r="K31" s="163">
        <f t="shared" si="16"/>
        <v>3</v>
      </c>
      <c r="L31" s="163">
        <f t="shared" si="16"/>
        <v>2</v>
      </c>
      <c r="M31" s="163">
        <f t="shared" si="16"/>
        <v>0</v>
      </c>
      <c r="N31" s="163">
        <f t="shared" si="16"/>
        <v>15</v>
      </c>
      <c r="O31" s="163">
        <f t="shared" si="16"/>
        <v>1</v>
      </c>
      <c r="P31" s="165">
        <f t="shared" si="5"/>
        <v>4.166666666666666</v>
      </c>
      <c r="Q31" s="166">
        <f>SUM(Q27,Q29)</f>
        <v>3</v>
      </c>
      <c r="R31" s="165">
        <f t="shared" si="6"/>
        <v>12.5</v>
      </c>
      <c r="S31" s="167">
        <f t="shared" si="7"/>
        <v>16.666666666666664</v>
      </c>
      <c r="T31" s="168">
        <f t="shared" si="8"/>
        <v>0.398406374501992</v>
      </c>
      <c r="U31" s="163">
        <f>SUM(U27,U29)</f>
        <v>0</v>
      </c>
      <c r="V31" s="169">
        <f t="shared" si="9"/>
        <v>0</v>
      </c>
      <c r="W31" s="170">
        <f t="shared" si="10"/>
        <v>8.333333333333332</v>
      </c>
      <c r="X31" s="163">
        <f>SUM(X27,X29)</f>
        <v>304</v>
      </c>
      <c r="Y31" s="171">
        <f t="shared" si="11"/>
        <v>60.55776892430279</v>
      </c>
    </row>
    <row r="32" spans="1:25" ht="12.75" customHeight="1">
      <c r="A32" s="374" t="s">
        <v>59</v>
      </c>
      <c r="B32" s="47" t="s">
        <v>50</v>
      </c>
      <c r="C32" s="48">
        <v>120042</v>
      </c>
      <c r="D32" s="48">
        <v>42541</v>
      </c>
      <c r="E32" s="49">
        <f>D32/C32*100</f>
        <v>35.43842988287433</v>
      </c>
      <c r="F32" s="48">
        <v>8361</v>
      </c>
      <c r="G32" s="48">
        <v>318</v>
      </c>
      <c r="H32" s="50">
        <f t="shared" si="3"/>
        <v>3.803372802296376</v>
      </c>
      <c r="I32" s="48">
        <f t="shared" si="1"/>
        <v>271</v>
      </c>
      <c r="J32" s="50">
        <f t="shared" si="4"/>
        <v>85.22012578616352</v>
      </c>
      <c r="K32" s="48">
        <v>68</v>
      </c>
      <c r="L32" s="48">
        <v>8</v>
      </c>
      <c r="M32" s="48">
        <v>11</v>
      </c>
      <c r="N32" s="48">
        <v>184</v>
      </c>
      <c r="O32" s="48">
        <v>15</v>
      </c>
      <c r="P32" s="52">
        <f t="shared" si="5"/>
        <v>4.716981132075472</v>
      </c>
      <c r="Q32" s="53">
        <v>32</v>
      </c>
      <c r="R32" s="52">
        <f t="shared" si="6"/>
        <v>10.062893081761008</v>
      </c>
      <c r="S32" s="54">
        <f t="shared" si="7"/>
        <v>14.779874213836477</v>
      </c>
      <c r="T32" s="55">
        <f t="shared" si="8"/>
        <v>0.09568233464896543</v>
      </c>
      <c r="U32" s="56">
        <v>0</v>
      </c>
      <c r="V32" s="57">
        <f t="shared" si="9"/>
        <v>0</v>
      </c>
      <c r="W32" s="58">
        <f t="shared" si="10"/>
        <v>2.515723270440252</v>
      </c>
      <c r="X32" s="48">
        <v>3335</v>
      </c>
      <c r="Y32" s="59">
        <f t="shared" si="11"/>
        <v>39.88757325678747</v>
      </c>
    </row>
    <row r="33" spans="1:25" ht="12.75" customHeight="1">
      <c r="A33" s="375"/>
      <c r="B33" s="60" t="s">
        <v>51</v>
      </c>
      <c r="C33" s="61"/>
      <c r="D33" s="61"/>
      <c r="E33" s="62"/>
      <c r="F33" s="63">
        <v>461</v>
      </c>
      <c r="G33" s="63">
        <v>21</v>
      </c>
      <c r="H33" s="64">
        <f t="shared" si="3"/>
        <v>4.55531453362256</v>
      </c>
      <c r="I33" s="63">
        <f t="shared" si="1"/>
        <v>17</v>
      </c>
      <c r="J33" s="64">
        <f t="shared" si="4"/>
        <v>80.95238095238095</v>
      </c>
      <c r="K33" s="63">
        <v>2</v>
      </c>
      <c r="L33" s="63">
        <v>2</v>
      </c>
      <c r="M33" s="63">
        <v>0</v>
      </c>
      <c r="N33" s="63">
        <v>13</v>
      </c>
      <c r="O33" s="63">
        <v>1</v>
      </c>
      <c r="P33" s="65">
        <f t="shared" si="5"/>
        <v>4.761904761904762</v>
      </c>
      <c r="Q33" s="66">
        <v>3</v>
      </c>
      <c r="R33" s="67">
        <f t="shared" si="6"/>
        <v>14.285714285714285</v>
      </c>
      <c r="S33" s="68">
        <f t="shared" si="7"/>
        <v>19.047619047619047</v>
      </c>
      <c r="T33" s="69">
        <f t="shared" si="8"/>
        <v>0.43383947939262474</v>
      </c>
      <c r="U33" s="70">
        <v>0</v>
      </c>
      <c r="V33" s="71">
        <f t="shared" si="9"/>
        <v>0</v>
      </c>
      <c r="W33" s="72">
        <f t="shared" si="10"/>
        <v>9.523809523809524</v>
      </c>
      <c r="X33" s="63">
        <v>275</v>
      </c>
      <c r="Y33" s="73">
        <f t="shared" si="11"/>
        <v>59.65292841648589</v>
      </c>
    </row>
    <row r="34" spans="1:25" ht="12.75" customHeight="1">
      <c r="A34" s="375"/>
      <c r="B34" s="60" t="s">
        <v>52</v>
      </c>
      <c r="C34" s="63">
        <v>134586</v>
      </c>
      <c r="D34" s="63">
        <v>76247</v>
      </c>
      <c r="E34" s="74">
        <f>D34/C34*100</f>
        <v>56.65299511093279</v>
      </c>
      <c r="F34" s="63">
        <v>16594</v>
      </c>
      <c r="G34" s="63">
        <v>441</v>
      </c>
      <c r="H34" s="75">
        <f t="shared" si="3"/>
        <v>2.6575870796673495</v>
      </c>
      <c r="I34" s="76">
        <f t="shared" si="1"/>
        <v>381</v>
      </c>
      <c r="J34" s="75">
        <f t="shared" si="4"/>
        <v>86.39455782312925</v>
      </c>
      <c r="K34" s="63">
        <v>144</v>
      </c>
      <c r="L34" s="63">
        <v>4</v>
      </c>
      <c r="M34" s="63">
        <v>19</v>
      </c>
      <c r="N34" s="63">
        <v>214</v>
      </c>
      <c r="O34" s="63">
        <v>19</v>
      </c>
      <c r="P34" s="65">
        <f t="shared" si="5"/>
        <v>4.308390022675737</v>
      </c>
      <c r="Q34" s="66">
        <v>41</v>
      </c>
      <c r="R34" s="67">
        <f t="shared" si="6"/>
        <v>9.297052154195011</v>
      </c>
      <c r="S34" s="68">
        <f t="shared" si="7"/>
        <v>13.60544217687075</v>
      </c>
      <c r="T34" s="69">
        <f t="shared" si="8"/>
        <v>0.024105098228275283</v>
      </c>
      <c r="U34" s="70">
        <v>0</v>
      </c>
      <c r="V34" s="71">
        <f t="shared" si="9"/>
        <v>0</v>
      </c>
      <c r="W34" s="72">
        <f t="shared" si="10"/>
        <v>0.9070294784580499</v>
      </c>
      <c r="X34" s="63">
        <v>6011</v>
      </c>
      <c r="Y34" s="73">
        <f t="shared" si="11"/>
        <v>36.22393636254068</v>
      </c>
    </row>
    <row r="35" spans="1:25" ht="12.75" customHeight="1">
      <c r="A35" s="375"/>
      <c r="B35" s="77" t="s">
        <v>53</v>
      </c>
      <c r="C35" s="78"/>
      <c r="D35" s="78"/>
      <c r="E35" s="79"/>
      <c r="F35" s="76">
        <v>41</v>
      </c>
      <c r="G35" s="76">
        <v>3</v>
      </c>
      <c r="H35" s="75">
        <f t="shared" si="3"/>
        <v>7.317073170731707</v>
      </c>
      <c r="I35" s="76">
        <f t="shared" si="1"/>
        <v>3</v>
      </c>
      <c r="J35" s="75">
        <f t="shared" si="4"/>
        <v>100</v>
      </c>
      <c r="K35" s="80">
        <v>1</v>
      </c>
      <c r="L35" s="80">
        <v>0</v>
      </c>
      <c r="M35" s="80">
        <v>0</v>
      </c>
      <c r="N35" s="80">
        <v>2</v>
      </c>
      <c r="O35" s="80">
        <v>0</v>
      </c>
      <c r="P35" s="81">
        <f t="shared" si="5"/>
        <v>0</v>
      </c>
      <c r="Q35" s="82">
        <v>0</v>
      </c>
      <c r="R35" s="83">
        <f t="shared" si="6"/>
        <v>0</v>
      </c>
      <c r="S35" s="84">
        <f t="shared" si="7"/>
        <v>0</v>
      </c>
      <c r="T35" s="85">
        <f t="shared" si="8"/>
        <v>0</v>
      </c>
      <c r="U35" s="86">
        <v>0</v>
      </c>
      <c r="V35" s="87">
        <f t="shared" si="9"/>
        <v>0</v>
      </c>
      <c r="W35" s="72">
        <f t="shared" si="10"/>
        <v>0</v>
      </c>
      <c r="X35" s="80">
        <v>29</v>
      </c>
      <c r="Y35" s="89">
        <f t="shared" si="11"/>
        <v>70.73170731707317</v>
      </c>
    </row>
    <row r="36" spans="1:25" ht="12.75" customHeight="1">
      <c r="A36" s="376"/>
      <c r="B36" s="90" t="s">
        <v>54</v>
      </c>
      <c r="C36" s="91">
        <f>SUM(C32,C34)</f>
        <v>254628</v>
      </c>
      <c r="D36" s="91">
        <f>SUM(D32,D34)</f>
        <v>118788</v>
      </c>
      <c r="E36" s="92">
        <f>D36/C36*100</f>
        <v>46.65158584287667</v>
      </c>
      <c r="F36" s="91">
        <f>SUM(F32,F34)</f>
        <v>24955</v>
      </c>
      <c r="G36" s="91">
        <f>SUM(G32,G34)</f>
        <v>759</v>
      </c>
      <c r="H36" s="93">
        <f t="shared" si="3"/>
        <v>3.0414746543778803</v>
      </c>
      <c r="I36" s="91">
        <f t="shared" si="1"/>
        <v>652</v>
      </c>
      <c r="J36" s="93">
        <f t="shared" si="4"/>
        <v>85.90250329380764</v>
      </c>
      <c r="K36" s="91">
        <f aca="true" t="shared" si="17" ref="K36:Q37">SUM(K32,K34)</f>
        <v>212</v>
      </c>
      <c r="L36" s="91">
        <f t="shared" si="17"/>
        <v>12</v>
      </c>
      <c r="M36" s="91">
        <f t="shared" si="17"/>
        <v>30</v>
      </c>
      <c r="N36" s="91">
        <f t="shared" si="17"/>
        <v>398</v>
      </c>
      <c r="O36" s="91">
        <f t="shared" si="17"/>
        <v>34</v>
      </c>
      <c r="P36" s="94">
        <f t="shared" si="5"/>
        <v>4.479578392621871</v>
      </c>
      <c r="Q36" s="95">
        <f t="shared" si="17"/>
        <v>73</v>
      </c>
      <c r="R36" s="94">
        <f t="shared" si="6"/>
        <v>9.617918313570488</v>
      </c>
      <c r="S36" s="96">
        <f t="shared" si="7"/>
        <v>14.09749670619236</v>
      </c>
      <c r="T36" s="97">
        <f t="shared" si="8"/>
        <v>0.04808655580044079</v>
      </c>
      <c r="U36" s="91">
        <f>SUM(U32,U34)</f>
        <v>0</v>
      </c>
      <c r="V36" s="98">
        <f t="shared" si="9"/>
        <v>0</v>
      </c>
      <c r="W36" s="99">
        <f t="shared" si="10"/>
        <v>1.5810276679841897</v>
      </c>
      <c r="X36" s="91">
        <f>SUM(X32,X34)</f>
        <v>9346</v>
      </c>
      <c r="Y36" s="100">
        <f t="shared" si="11"/>
        <v>37.45141254257664</v>
      </c>
    </row>
    <row r="37" spans="1:25" ht="12.75" customHeight="1" thickBot="1">
      <c r="A37" s="377"/>
      <c r="B37" s="101" t="s">
        <v>55</v>
      </c>
      <c r="C37" s="102"/>
      <c r="D37" s="102"/>
      <c r="E37" s="103"/>
      <c r="F37" s="104">
        <f>SUM(F33,F35)</f>
        <v>502</v>
      </c>
      <c r="G37" s="104">
        <f>SUM(G33,G35)</f>
        <v>24</v>
      </c>
      <c r="H37" s="105">
        <f t="shared" si="3"/>
        <v>4.780876494023905</v>
      </c>
      <c r="I37" s="104">
        <f t="shared" si="1"/>
        <v>20</v>
      </c>
      <c r="J37" s="105">
        <f t="shared" si="4"/>
        <v>83.33333333333334</v>
      </c>
      <c r="K37" s="104">
        <f t="shared" si="17"/>
        <v>3</v>
      </c>
      <c r="L37" s="104">
        <f t="shared" si="17"/>
        <v>2</v>
      </c>
      <c r="M37" s="104">
        <f t="shared" si="17"/>
        <v>0</v>
      </c>
      <c r="N37" s="104">
        <f t="shared" si="17"/>
        <v>15</v>
      </c>
      <c r="O37" s="104">
        <f t="shared" si="17"/>
        <v>1</v>
      </c>
      <c r="P37" s="106">
        <f t="shared" si="5"/>
        <v>4.166666666666666</v>
      </c>
      <c r="Q37" s="107">
        <f t="shared" si="17"/>
        <v>3</v>
      </c>
      <c r="R37" s="106">
        <f t="shared" si="6"/>
        <v>12.5</v>
      </c>
      <c r="S37" s="108">
        <f t="shared" si="7"/>
        <v>16.666666666666664</v>
      </c>
      <c r="T37" s="109">
        <f t="shared" si="8"/>
        <v>0.398406374501992</v>
      </c>
      <c r="U37" s="104">
        <f>SUM(U33,U35)</f>
        <v>0</v>
      </c>
      <c r="V37" s="110">
        <f t="shared" si="9"/>
        <v>0</v>
      </c>
      <c r="W37" s="111">
        <f t="shared" si="10"/>
        <v>8.333333333333332</v>
      </c>
      <c r="X37" s="104">
        <f>SUM(X33,X35)</f>
        <v>304</v>
      </c>
      <c r="Y37" s="112">
        <f t="shared" si="11"/>
        <v>60.55776892430279</v>
      </c>
    </row>
    <row r="38" spans="1:25" s="172" customFormat="1" ht="12.75" customHeight="1">
      <c r="A38" s="380" t="s">
        <v>60</v>
      </c>
      <c r="B38" s="113" t="s">
        <v>50</v>
      </c>
      <c r="C38" s="114">
        <v>18871</v>
      </c>
      <c r="D38" s="114">
        <v>7622</v>
      </c>
      <c r="E38" s="115">
        <f>D38/C38*100</f>
        <v>40.390016427322344</v>
      </c>
      <c r="F38" s="114">
        <v>2242</v>
      </c>
      <c r="G38" s="114">
        <v>104</v>
      </c>
      <c r="H38" s="116">
        <f t="shared" si="3"/>
        <v>4.63871543264942</v>
      </c>
      <c r="I38" s="114">
        <f t="shared" si="1"/>
        <v>83</v>
      </c>
      <c r="J38" s="116">
        <f t="shared" si="4"/>
        <v>79.8076923076923</v>
      </c>
      <c r="K38" s="114">
        <v>28</v>
      </c>
      <c r="L38" s="114">
        <v>1</v>
      </c>
      <c r="M38" s="114">
        <v>3</v>
      </c>
      <c r="N38" s="114">
        <v>51</v>
      </c>
      <c r="O38" s="114">
        <v>9</v>
      </c>
      <c r="P38" s="117">
        <f t="shared" si="5"/>
        <v>8.653846153846153</v>
      </c>
      <c r="Q38" s="118">
        <v>12</v>
      </c>
      <c r="R38" s="117">
        <f t="shared" si="6"/>
        <v>11.538461538461538</v>
      </c>
      <c r="S38" s="119">
        <f t="shared" si="7"/>
        <v>20.192307692307693</v>
      </c>
      <c r="T38" s="120">
        <f t="shared" si="8"/>
        <v>0.04460303300624443</v>
      </c>
      <c r="U38" s="121">
        <v>0</v>
      </c>
      <c r="V38" s="122">
        <f t="shared" si="9"/>
        <v>0</v>
      </c>
      <c r="W38" s="123">
        <f t="shared" si="10"/>
        <v>0.9615384615384616</v>
      </c>
      <c r="X38" s="114">
        <v>236</v>
      </c>
      <c r="Y38" s="124">
        <f t="shared" si="11"/>
        <v>10.526315789473683</v>
      </c>
    </row>
    <row r="39" spans="1:25" s="172" customFormat="1" ht="12.75" customHeight="1">
      <c r="A39" s="378"/>
      <c r="B39" s="125" t="s">
        <v>51</v>
      </c>
      <c r="C39" s="173"/>
      <c r="D39" s="173"/>
      <c r="E39" s="174"/>
      <c r="F39" s="126">
        <v>255</v>
      </c>
      <c r="G39" s="126">
        <v>1</v>
      </c>
      <c r="H39" s="128">
        <f t="shared" si="3"/>
        <v>0.39215686274509803</v>
      </c>
      <c r="I39" s="126">
        <f t="shared" si="1"/>
        <v>1</v>
      </c>
      <c r="J39" s="128">
        <f t="shared" si="4"/>
        <v>100</v>
      </c>
      <c r="K39" s="126">
        <v>0</v>
      </c>
      <c r="L39" s="126">
        <v>1</v>
      </c>
      <c r="M39" s="126">
        <v>0</v>
      </c>
      <c r="N39" s="126">
        <v>0</v>
      </c>
      <c r="O39" s="126">
        <v>0</v>
      </c>
      <c r="P39" s="129">
        <f t="shared" si="5"/>
        <v>0</v>
      </c>
      <c r="Q39" s="130">
        <v>0</v>
      </c>
      <c r="R39" s="131">
        <f t="shared" si="6"/>
        <v>0</v>
      </c>
      <c r="S39" s="132">
        <f t="shared" si="7"/>
        <v>0</v>
      </c>
      <c r="T39" s="133">
        <f t="shared" si="8"/>
        <v>0.39215686274509803</v>
      </c>
      <c r="U39" s="134">
        <v>0</v>
      </c>
      <c r="V39" s="135">
        <f t="shared" si="9"/>
        <v>0</v>
      </c>
      <c r="W39" s="136">
        <f t="shared" si="10"/>
        <v>100</v>
      </c>
      <c r="X39" s="126">
        <v>112</v>
      </c>
      <c r="Y39" s="137">
        <f t="shared" si="11"/>
        <v>43.92156862745098</v>
      </c>
    </row>
    <row r="40" spans="1:25" s="172" customFormat="1" ht="12.75" customHeight="1">
      <c r="A40" s="378"/>
      <c r="B40" s="125" t="s">
        <v>52</v>
      </c>
      <c r="C40" s="126">
        <v>22085</v>
      </c>
      <c r="D40" s="126">
        <v>13622</v>
      </c>
      <c r="E40" s="127">
        <f>D40/C40*100</f>
        <v>61.67987321711569</v>
      </c>
      <c r="F40" s="126">
        <v>5581</v>
      </c>
      <c r="G40" s="126">
        <v>152</v>
      </c>
      <c r="H40" s="138">
        <f t="shared" si="3"/>
        <v>2.7235262497760258</v>
      </c>
      <c r="I40" s="139">
        <f t="shared" si="1"/>
        <v>136</v>
      </c>
      <c r="J40" s="138">
        <f t="shared" si="4"/>
        <v>89.47368421052632</v>
      </c>
      <c r="K40" s="126">
        <v>49</v>
      </c>
      <c r="L40" s="126">
        <v>3</v>
      </c>
      <c r="M40" s="126">
        <v>4</v>
      </c>
      <c r="N40" s="126">
        <v>80</v>
      </c>
      <c r="O40" s="126">
        <v>8</v>
      </c>
      <c r="P40" s="129">
        <f t="shared" si="5"/>
        <v>5.263157894736842</v>
      </c>
      <c r="Q40" s="130">
        <v>8</v>
      </c>
      <c r="R40" s="131">
        <f t="shared" si="6"/>
        <v>5.263157894736842</v>
      </c>
      <c r="S40" s="132">
        <f t="shared" si="7"/>
        <v>10.526315789473683</v>
      </c>
      <c r="T40" s="133">
        <f t="shared" si="8"/>
        <v>0.05375380756136893</v>
      </c>
      <c r="U40" s="134">
        <v>0</v>
      </c>
      <c r="V40" s="135">
        <f t="shared" si="9"/>
        <v>0</v>
      </c>
      <c r="W40" s="136">
        <f t="shared" si="10"/>
        <v>1.9736842105263157</v>
      </c>
      <c r="X40" s="126">
        <v>370</v>
      </c>
      <c r="Y40" s="137">
        <f t="shared" si="11"/>
        <v>6.629636265902168</v>
      </c>
    </row>
    <row r="41" spans="1:25" s="172" customFormat="1" ht="12.75" customHeight="1">
      <c r="A41" s="378"/>
      <c r="B41" s="140" t="s">
        <v>53</v>
      </c>
      <c r="C41" s="175"/>
      <c r="D41" s="175"/>
      <c r="E41" s="176"/>
      <c r="F41" s="139">
        <v>85</v>
      </c>
      <c r="G41" s="139">
        <v>0</v>
      </c>
      <c r="H41" s="138">
        <f t="shared" si="3"/>
        <v>0</v>
      </c>
      <c r="I41" s="139">
        <f t="shared" si="1"/>
        <v>0</v>
      </c>
      <c r="J41" s="138" t="str">
        <f t="shared" si="4"/>
        <v>N/A</v>
      </c>
      <c r="K41" s="141">
        <v>0</v>
      </c>
      <c r="L41" s="141">
        <v>0</v>
      </c>
      <c r="M41" s="141">
        <v>0</v>
      </c>
      <c r="N41" s="141">
        <v>0</v>
      </c>
      <c r="O41" s="141">
        <v>0</v>
      </c>
      <c r="P41" s="142" t="str">
        <f t="shared" si="5"/>
        <v>N/A</v>
      </c>
      <c r="Q41" s="143">
        <v>0</v>
      </c>
      <c r="R41" s="144" t="str">
        <f t="shared" si="6"/>
        <v>N/A</v>
      </c>
      <c r="S41" s="145" t="str">
        <f t="shared" si="7"/>
        <v>N/A</v>
      </c>
      <c r="T41" s="146">
        <f t="shared" si="8"/>
        <v>0</v>
      </c>
      <c r="U41" s="147">
        <v>0</v>
      </c>
      <c r="V41" s="148">
        <f t="shared" si="9"/>
        <v>0</v>
      </c>
      <c r="W41" s="136" t="str">
        <f t="shared" si="10"/>
        <v>N/A</v>
      </c>
      <c r="X41" s="141">
        <v>67</v>
      </c>
      <c r="Y41" s="150">
        <f t="shared" si="11"/>
        <v>78.82352941176471</v>
      </c>
    </row>
    <row r="42" spans="1:25" s="179" customFormat="1" ht="12.75" customHeight="1">
      <c r="A42" s="379"/>
      <c r="B42" s="151" t="s">
        <v>54</v>
      </c>
      <c r="C42" s="152">
        <f>SUM(C38,C40)</f>
        <v>40956</v>
      </c>
      <c r="D42" s="152">
        <f>SUM(D38,D40)</f>
        <v>21244</v>
      </c>
      <c r="E42" s="153">
        <f>D42/C42*100</f>
        <v>51.87029983396816</v>
      </c>
      <c r="F42" s="152">
        <f>SUM(F38,F40)</f>
        <v>7823</v>
      </c>
      <c r="G42" s="152">
        <f>SUM(G38,G40)</f>
        <v>256</v>
      </c>
      <c r="H42" s="154">
        <f t="shared" si="3"/>
        <v>3.272401891857344</v>
      </c>
      <c r="I42" s="152">
        <f>SUM(K42:N42)</f>
        <v>219</v>
      </c>
      <c r="J42" s="154">
        <f t="shared" si="4"/>
        <v>85.546875</v>
      </c>
      <c r="K42" s="152">
        <f>SUM(K38,K40)</f>
        <v>77</v>
      </c>
      <c r="L42" s="152">
        <f aca="true" t="shared" si="18" ref="K42:Q43">SUM(L38,L40)</f>
        <v>4</v>
      </c>
      <c r="M42" s="152">
        <f t="shared" si="18"/>
        <v>7</v>
      </c>
      <c r="N42" s="152">
        <f t="shared" si="18"/>
        <v>131</v>
      </c>
      <c r="O42" s="152">
        <f t="shared" si="18"/>
        <v>17</v>
      </c>
      <c r="P42" s="155">
        <f t="shared" si="5"/>
        <v>6.640625</v>
      </c>
      <c r="Q42" s="156">
        <f t="shared" si="18"/>
        <v>20</v>
      </c>
      <c r="R42" s="155">
        <f t="shared" si="6"/>
        <v>7.8125</v>
      </c>
      <c r="S42" s="177">
        <f t="shared" si="7"/>
        <v>14.453125</v>
      </c>
      <c r="T42" s="178">
        <f t="shared" si="8"/>
        <v>0.051131279560271</v>
      </c>
      <c r="U42" s="152">
        <f>SUM(U38,U40)</f>
        <v>0</v>
      </c>
      <c r="V42" s="159">
        <f t="shared" si="9"/>
        <v>0</v>
      </c>
      <c r="W42" s="160">
        <f t="shared" si="10"/>
        <v>1.5625</v>
      </c>
      <c r="X42" s="152">
        <f>SUM(X38,X40)</f>
        <v>606</v>
      </c>
      <c r="Y42" s="161">
        <f t="shared" si="11"/>
        <v>7.746388853381056</v>
      </c>
    </row>
    <row r="43" spans="1:25" ht="12.75" customHeight="1">
      <c r="A43" s="378"/>
      <c r="B43" s="180" t="s">
        <v>55</v>
      </c>
      <c r="C43" s="181"/>
      <c r="D43" s="181"/>
      <c r="E43" s="182"/>
      <c r="F43" s="141">
        <f>SUM(F39,F41)</f>
        <v>340</v>
      </c>
      <c r="G43" s="141">
        <f>SUM(G39,G41)</f>
        <v>1</v>
      </c>
      <c r="H43" s="183">
        <f t="shared" si="3"/>
        <v>0.29411764705882354</v>
      </c>
      <c r="I43" s="141">
        <f t="shared" si="1"/>
        <v>1</v>
      </c>
      <c r="J43" s="183">
        <f t="shared" si="4"/>
        <v>100</v>
      </c>
      <c r="K43" s="141">
        <f t="shared" si="18"/>
        <v>0</v>
      </c>
      <c r="L43" s="141">
        <f t="shared" si="18"/>
        <v>1</v>
      </c>
      <c r="M43" s="141">
        <f t="shared" si="18"/>
        <v>0</v>
      </c>
      <c r="N43" s="141">
        <f t="shared" si="18"/>
        <v>0</v>
      </c>
      <c r="O43" s="141">
        <f t="shared" si="18"/>
        <v>0</v>
      </c>
      <c r="P43" s="144">
        <f t="shared" si="5"/>
        <v>0</v>
      </c>
      <c r="Q43" s="143">
        <f t="shared" si="18"/>
        <v>0</v>
      </c>
      <c r="R43" s="144">
        <f t="shared" si="6"/>
        <v>0</v>
      </c>
      <c r="S43" s="145">
        <f t="shared" si="7"/>
        <v>0</v>
      </c>
      <c r="T43" s="184">
        <f t="shared" si="8"/>
        <v>0.29411764705882354</v>
      </c>
      <c r="U43" s="141">
        <f>SUM(U39,U41)</f>
        <v>0</v>
      </c>
      <c r="V43" s="185">
        <f t="shared" si="9"/>
        <v>0</v>
      </c>
      <c r="W43" s="186">
        <f t="shared" si="10"/>
        <v>100</v>
      </c>
      <c r="X43" s="141">
        <f>SUM(X39,X41)</f>
        <v>179</v>
      </c>
      <c r="Y43" s="187">
        <f t="shared" si="11"/>
        <v>52.64705882352941</v>
      </c>
    </row>
    <row r="44" spans="1:25" s="190" customFormat="1" ht="12.75" customHeight="1">
      <c r="A44" s="378" t="s">
        <v>61</v>
      </c>
      <c r="B44" s="188" t="s">
        <v>50</v>
      </c>
      <c r="C44" s="152">
        <v>10987</v>
      </c>
      <c r="D44" s="152">
        <v>5255</v>
      </c>
      <c r="E44" s="153">
        <f>D44/C44*100</f>
        <v>47.82925275325385</v>
      </c>
      <c r="F44" s="152">
        <v>1588</v>
      </c>
      <c r="G44" s="152">
        <v>57</v>
      </c>
      <c r="H44" s="154">
        <f t="shared" si="3"/>
        <v>3.5894206549118386</v>
      </c>
      <c r="I44" s="152">
        <f t="shared" si="1"/>
        <v>47</v>
      </c>
      <c r="J44" s="154">
        <f t="shared" si="4"/>
        <v>82.45614035087719</v>
      </c>
      <c r="K44" s="152">
        <v>16</v>
      </c>
      <c r="L44" s="152">
        <v>3</v>
      </c>
      <c r="M44" s="152">
        <v>3</v>
      </c>
      <c r="N44" s="152">
        <v>25</v>
      </c>
      <c r="O44" s="152">
        <v>2</v>
      </c>
      <c r="P44" s="155">
        <f t="shared" si="5"/>
        <v>3.508771929824561</v>
      </c>
      <c r="Q44" s="156">
        <v>8</v>
      </c>
      <c r="R44" s="155">
        <f t="shared" si="6"/>
        <v>14.035087719298245</v>
      </c>
      <c r="S44" s="177">
        <f t="shared" si="7"/>
        <v>17.543859649122805</v>
      </c>
      <c r="T44" s="178">
        <f t="shared" si="8"/>
        <v>0.1889168765743073</v>
      </c>
      <c r="U44" s="189">
        <v>0</v>
      </c>
      <c r="V44" s="159">
        <f t="shared" si="9"/>
        <v>0</v>
      </c>
      <c r="W44" s="160">
        <f t="shared" si="10"/>
        <v>5.263157894736842</v>
      </c>
      <c r="X44" s="152">
        <v>187</v>
      </c>
      <c r="Y44" s="161">
        <f t="shared" si="11"/>
        <v>11.775818639798489</v>
      </c>
    </row>
    <row r="45" spans="1:25" s="172" customFormat="1" ht="12.75" customHeight="1">
      <c r="A45" s="378"/>
      <c r="B45" s="125" t="s">
        <v>51</v>
      </c>
      <c r="C45" s="173"/>
      <c r="D45" s="173"/>
      <c r="E45" s="174"/>
      <c r="F45" s="126">
        <v>104</v>
      </c>
      <c r="G45" s="126">
        <v>5</v>
      </c>
      <c r="H45" s="128">
        <f t="shared" si="3"/>
        <v>4.807692307692308</v>
      </c>
      <c r="I45" s="126">
        <f t="shared" si="1"/>
        <v>4</v>
      </c>
      <c r="J45" s="128">
        <f t="shared" si="4"/>
        <v>80</v>
      </c>
      <c r="K45" s="126">
        <v>1</v>
      </c>
      <c r="L45" s="126">
        <v>0</v>
      </c>
      <c r="M45" s="126">
        <v>0</v>
      </c>
      <c r="N45" s="126">
        <v>3</v>
      </c>
      <c r="O45" s="126">
        <v>1</v>
      </c>
      <c r="P45" s="129">
        <f t="shared" si="5"/>
        <v>20</v>
      </c>
      <c r="Q45" s="130">
        <v>0</v>
      </c>
      <c r="R45" s="131">
        <f t="shared" si="6"/>
        <v>0</v>
      </c>
      <c r="S45" s="132">
        <f t="shared" si="7"/>
        <v>20</v>
      </c>
      <c r="T45" s="133">
        <f t="shared" si="8"/>
        <v>0</v>
      </c>
      <c r="U45" s="134">
        <v>0</v>
      </c>
      <c r="V45" s="135">
        <f t="shared" si="9"/>
        <v>0</v>
      </c>
      <c r="W45" s="136">
        <f t="shared" si="10"/>
        <v>0</v>
      </c>
      <c r="X45" s="126">
        <v>22</v>
      </c>
      <c r="Y45" s="137">
        <f t="shared" si="11"/>
        <v>21.153846153846153</v>
      </c>
    </row>
    <row r="46" spans="1:25" s="172" customFormat="1" ht="12.75" customHeight="1">
      <c r="A46" s="378"/>
      <c r="B46" s="125" t="s">
        <v>52</v>
      </c>
      <c r="C46" s="126">
        <v>12909</v>
      </c>
      <c r="D46" s="126">
        <v>8295</v>
      </c>
      <c r="E46" s="127">
        <f>D46/C46*100</f>
        <v>64.25749477108994</v>
      </c>
      <c r="F46" s="126">
        <v>3205</v>
      </c>
      <c r="G46" s="126">
        <v>68</v>
      </c>
      <c r="H46" s="138">
        <f t="shared" si="3"/>
        <v>2.1216848673946958</v>
      </c>
      <c r="I46" s="139">
        <f t="shared" si="1"/>
        <v>56</v>
      </c>
      <c r="J46" s="138">
        <f t="shared" si="4"/>
        <v>82.35294117647058</v>
      </c>
      <c r="K46" s="126">
        <v>22</v>
      </c>
      <c r="L46" s="126">
        <v>1</v>
      </c>
      <c r="M46" s="126">
        <v>3</v>
      </c>
      <c r="N46" s="126">
        <v>30</v>
      </c>
      <c r="O46" s="126">
        <v>2</v>
      </c>
      <c r="P46" s="129">
        <f t="shared" si="5"/>
        <v>2.941176470588235</v>
      </c>
      <c r="Q46" s="130">
        <v>10</v>
      </c>
      <c r="R46" s="131">
        <f t="shared" si="6"/>
        <v>14.705882352941178</v>
      </c>
      <c r="S46" s="132">
        <f t="shared" si="7"/>
        <v>17.647058823529413</v>
      </c>
      <c r="T46" s="133">
        <f t="shared" si="8"/>
        <v>0.031201248049921998</v>
      </c>
      <c r="U46" s="134">
        <v>0</v>
      </c>
      <c r="V46" s="135">
        <f t="shared" si="9"/>
        <v>0</v>
      </c>
      <c r="W46" s="136">
        <f t="shared" si="10"/>
        <v>1.4705882352941175</v>
      </c>
      <c r="X46" s="126">
        <v>276</v>
      </c>
      <c r="Y46" s="137">
        <f t="shared" si="11"/>
        <v>8.611544461778472</v>
      </c>
    </row>
    <row r="47" spans="1:25" s="172" customFormat="1" ht="12.75" customHeight="1">
      <c r="A47" s="378"/>
      <c r="B47" s="140" t="s">
        <v>53</v>
      </c>
      <c r="C47" s="175"/>
      <c r="D47" s="175"/>
      <c r="E47" s="176"/>
      <c r="F47" s="139">
        <v>9</v>
      </c>
      <c r="G47" s="139">
        <v>0</v>
      </c>
      <c r="H47" s="138">
        <f t="shared" si="3"/>
        <v>0</v>
      </c>
      <c r="I47" s="139">
        <f t="shared" si="1"/>
        <v>0</v>
      </c>
      <c r="J47" s="138" t="str">
        <f t="shared" si="4"/>
        <v>N/A</v>
      </c>
      <c r="K47" s="141">
        <v>0</v>
      </c>
      <c r="L47" s="141">
        <v>0</v>
      </c>
      <c r="M47" s="141">
        <v>0</v>
      </c>
      <c r="N47" s="141">
        <v>0</v>
      </c>
      <c r="O47" s="141">
        <v>0</v>
      </c>
      <c r="P47" s="142" t="str">
        <f t="shared" si="5"/>
        <v>N/A</v>
      </c>
      <c r="Q47" s="143">
        <v>0</v>
      </c>
      <c r="R47" s="144" t="str">
        <f t="shared" si="6"/>
        <v>N/A</v>
      </c>
      <c r="S47" s="145" t="str">
        <f t="shared" si="7"/>
        <v>N/A</v>
      </c>
      <c r="T47" s="146">
        <f t="shared" si="8"/>
        <v>0</v>
      </c>
      <c r="U47" s="147">
        <v>0</v>
      </c>
      <c r="V47" s="148">
        <f t="shared" si="9"/>
        <v>0</v>
      </c>
      <c r="W47" s="149" t="str">
        <f t="shared" si="10"/>
        <v>N/A</v>
      </c>
      <c r="X47" s="141">
        <v>2</v>
      </c>
      <c r="Y47" s="150">
        <f t="shared" si="11"/>
        <v>22.22222222222222</v>
      </c>
    </row>
    <row r="48" spans="1:25" s="179" customFormat="1" ht="12.75" customHeight="1">
      <c r="A48" s="379"/>
      <c r="B48" s="151" t="s">
        <v>54</v>
      </c>
      <c r="C48" s="152">
        <f>SUM(C44,C46)</f>
        <v>23896</v>
      </c>
      <c r="D48" s="152">
        <f>SUM(D44,D46)</f>
        <v>13550</v>
      </c>
      <c r="E48" s="153">
        <f>D48/C48*100</f>
        <v>56.70405088717777</v>
      </c>
      <c r="F48" s="152">
        <f>SUM(F44,F46)</f>
        <v>4793</v>
      </c>
      <c r="G48" s="152">
        <f>SUM(G44,G46)</f>
        <v>125</v>
      </c>
      <c r="H48" s="154">
        <f t="shared" si="3"/>
        <v>2.6079699561861047</v>
      </c>
      <c r="I48" s="152">
        <f t="shared" si="1"/>
        <v>103</v>
      </c>
      <c r="J48" s="154">
        <f t="shared" si="4"/>
        <v>82.39999999999999</v>
      </c>
      <c r="K48" s="152">
        <f aca="true" t="shared" si="19" ref="K48:Q49">SUM(K44,K46)</f>
        <v>38</v>
      </c>
      <c r="L48" s="152">
        <f t="shared" si="19"/>
        <v>4</v>
      </c>
      <c r="M48" s="152">
        <f t="shared" si="19"/>
        <v>6</v>
      </c>
      <c r="N48" s="152">
        <f t="shared" si="19"/>
        <v>55</v>
      </c>
      <c r="O48" s="152">
        <f t="shared" si="19"/>
        <v>4</v>
      </c>
      <c r="P48" s="155">
        <f t="shared" si="5"/>
        <v>3.2</v>
      </c>
      <c r="Q48" s="156">
        <f>SUM(Q44,Q46)</f>
        <v>18</v>
      </c>
      <c r="R48" s="155">
        <f t="shared" si="6"/>
        <v>14.399999999999999</v>
      </c>
      <c r="S48" s="177">
        <f t="shared" si="7"/>
        <v>17.599999999999998</v>
      </c>
      <c r="T48" s="178">
        <f t="shared" si="8"/>
        <v>0.08345503859795535</v>
      </c>
      <c r="U48" s="156">
        <f>SUM(U44,U46)</f>
        <v>0</v>
      </c>
      <c r="V48" s="159">
        <f t="shared" si="9"/>
        <v>0</v>
      </c>
      <c r="W48" s="160">
        <f t="shared" si="10"/>
        <v>3.2</v>
      </c>
      <c r="X48" s="152">
        <f>SUM(X44,X46)</f>
        <v>463</v>
      </c>
      <c r="Y48" s="161">
        <f t="shared" si="11"/>
        <v>9.659920717713332</v>
      </c>
    </row>
    <row r="49" spans="1:25" s="179" customFormat="1" ht="12.75" customHeight="1">
      <c r="A49" s="378"/>
      <c r="B49" s="191" t="s">
        <v>55</v>
      </c>
      <c r="C49" s="192"/>
      <c r="D49" s="192"/>
      <c r="E49" s="193"/>
      <c r="F49" s="194">
        <f>SUM(F45,F47)</f>
        <v>113</v>
      </c>
      <c r="G49" s="194">
        <f>SUM(G45,G47)</f>
        <v>5</v>
      </c>
      <c r="H49" s="195">
        <f t="shared" si="3"/>
        <v>4.424778761061947</v>
      </c>
      <c r="I49" s="194">
        <f t="shared" si="1"/>
        <v>4</v>
      </c>
      <c r="J49" s="195">
        <f t="shared" si="4"/>
        <v>80</v>
      </c>
      <c r="K49" s="194">
        <f t="shared" si="19"/>
        <v>1</v>
      </c>
      <c r="L49" s="194">
        <f t="shared" si="19"/>
        <v>0</v>
      </c>
      <c r="M49" s="194">
        <f t="shared" si="19"/>
        <v>0</v>
      </c>
      <c r="N49" s="194">
        <f t="shared" si="19"/>
        <v>3</v>
      </c>
      <c r="O49" s="194">
        <f t="shared" si="19"/>
        <v>1</v>
      </c>
      <c r="P49" s="196">
        <f t="shared" si="5"/>
        <v>20</v>
      </c>
      <c r="Q49" s="197">
        <f t="shared" si="19"/>
        <v>0</v>
      </c>
      <c r="R49" s="196">
        <f t="shared" si="6"/>
        <v>0</v>
      </c>
      <c r="S49" s="198">
        <f t="shared" si="7"/>
        <v>20</v>
      </c>
      <c r="T49" s="199">
        <f t="shared" si="8"/>
        <v>0</v>
      </c>
      <c r="U49" s="194">
        <f>SUM(U44:U47)</f>
        <v>0</v>
      </c>
      <c r="V49" s="200">
        <f t="shared" si="9"/>
        <v>0</v>
      </c>
      <c r="W49" s="201">
        <f t="shared" si="10"/>
        <v>0</v>
      </c>
      <c r="X49" s="194">
        <f>SUM(X45,X47)</f>
        <v>24</v>
      </c>
      <c r="Y49" s="202">
        <f t="shared" si="11"/>
        <v>21.238938053097346</v>
      </c>
    </row>
    <row r="50" spans="1:25" s="190" customFormat="1" ht="12.75" customHeight="1">
      <c r="A50" s="378" t="s">
        <v>62</v>
      </c>
      <c r="B50" s="188" t="s">
        <v>50</v>
      </c>
      <c r="C50" s="152">
        <v>4057</v>
      </c>
      <c r="D50" s="152">
        <v>2265</v>
      </c>
      <c r="E50" s="153">
        <f>D50/C50*100</f>
        <v>55.829430613754006</v>
      </c>
      <c r="F50" s="152">
        <v>777</v>
      </c>
      <c r="G50" s="152">
        <v>33</v>
      </c>
      <c r="H50" s="154">
        <f t="shared" si="3"/>
        <v>4.247104247104247</v>
      </c>
      <c r="I50" s="152">
        <f t="shared" si="1"/>
        <v>29</v>
      </c>
      <c r="J50" s="154">
        <f t="shared" si="4"/>
        <v>87.87878787878788</v>
      </c>
      <c r="K50" s="152">
        <v>9</v>
      </c>
      <c r="L50" s="152">
        <v>0</v>
      </c>
      <c r="M50" s="152">
        <v>0</v>
      </c>
      <c r="N50" s="152">
        <v>20</v>
      </c>
      <c r="O50" s="152">
        <v>0</v>
      </c>
      <c r="P50" s="155">
        <f t="shared" si="5"/>
        <v>0</v>
      </c>
      <c r="Q50" s="156">
        <v>4</v>
      </c>
      <c r="R50" s="155">
        <f t="shared" si="6"/>
        <v>12.121212121212121</v>
      </c>
      <c r="S50" s="177">
        <f t="shared" si="7"/>
        <v>12.121212121212121</v>
      </c>
      <c r="T50" s="178">
        <f t="shared" si="8"/>
        <v>0</v>
      </c>
      <c r="U50" s="189">
        <v>0</v>
      </c>
      <c r="V50" s="159">
        <f t="shared" si="9"/>
        <v>0</v>
      </c>
      <c r="W50" s="160">
        <f t="shared" si="10"/>
        <v>0</v>
      </c>
      <c r="X50" s="152">
        <v>200</v>
      </c>
      <c r="Y50" s="161">
        <f t="shared" si="11"/>
        <v>25.74002574002574</v>
      </c>
    </row>
    <row r="51" spans="1:25" s="172" customFormat="1" ht="12.75" customHeight="1">
      <c r="A51" s="378"/>
      <c r="B51" s="125" t="s">
        <v>51</v>
      </c>
      <c r="C51" s="173"/>
      <c r="D51" s="173"/>
      <c r="E51" s="174"/>
      <c r="F51" s="126">
        <v>99</v>
      </c>
      <c r="G51" s="126">
        <v>9</v>
      </c>
      <c r="H51" s="128">
        <f t="shared" si="3"/>
        <v>9.090909090909092</v>
      </c>
      <c r="I51" s="126">
        <f t="shared" si="1"/>
        <v>9</v>
      </c>
      <c r="J51" s="128">
        <f t="shared" si="4"/>
        <v>100</v>
      </c>
      <c r="K51" s="126">
        <v>3</v>
      </c>
      <c r="L51" s="126">
        <v>0</v>
      </c>
      <c r="M51" s="126">
        <v>0</v>
      </c>
      <c r="N51" s="126">
        <v>6</v>
      </c>
      <c r="O51" s="126">
        <v>0</v>
      </c>
      <c r="P51" s="129">
        <f t="shared" si="5"/>
        <v>0</v>
      </c>
      <c r="Q51" s="130">
        <v>0</v>
      </c>
      <c r="R51" s="131">
        <f t="shared" si="6"/>
        <v>0</v>
      </c>
      <c r="S51" s="132">
        <f t="shared" si="7"/>
        <v>0</v>
      </c>
      <c r="T51" s="133">
        <f t="shared" si="8"/>
        <v>0</v>
      </c>
      <c r="U51" s="134">
        <v>0</v>
      </c>
      <c r="V51" s="135">
        <f t="shared" si="9"/>
        <v>0</v>
      </c>
      <c r="W51" s="136">
        <f t="shared" si="10"/>
        <v>0</v>
      </c>
      <c r="X51" s="126">
        <v>33</v>
      </c>
      <c r="Y51" s="137">
        <f t="shared" si="11"/>
        <v>33.33333333333333</v>
      </c>
    </row>
    <row r="52" spans="1:25" s="172" customFormat="1" ht="12.75" customHeight="1">
      <c r="A52" s="378"/>
      <c r="B52" s="125" t="s">
        <v>52</v>
      </c>
      <c r="C52" s="126">
        <v>4826</v>
      </c>
      <c r="D52" s="126">
        <v>3395</v>
      </c>
      <c r="E52" s="127">
        <f>D52/C52*100</f>
        <v>70.34811438043928</v>
      </c>
      <c r="F52" s="126">
        <v>1203</v>
      </c>
      <c r="G52" s="126">
        <v>39</v>
      </c>
      <c r="H52" s="138">
        <f t="shared" si="3"/>
        <v>3.2418952618453867</v>
      </c>
      <c r="I52" s="139">
        <f t="shared" si="1"/>
        <v>37</v>
      </c>
      <c r="J52" s="138">
        <f t="shared" si="4"/>
        <v>94.87179487179486</v>
      </c>
      <c r="K52" s="126">
        <v>13</v>
      </c>
      <c r="L52" s="126">
        <v>0</v>
      </c>
      <c r="M52" s="126">
        <v>1</v>
      </c>
      <c r="N52" s="126">
        <v>23</v>
      </c>
      <c r="O52" s="126">
        <v>0</v>
      </c>
      <c r="P52" s="129">
        <f t="shared" si="5"/>
        <v>0</v>
      </c>
      <c r="Q52" s="130">
        <v>2</v>
      </c>
      <c r="R52" s="131">
        <f t="shared" si="6"/>
        <v>5.128205128205128</v>
      </c>
      <c r="S52" s="132">
        <f t="shared" si="7"/>
        <v>5.128205128205128</v>
      </c>
      <c r="T52" s="133">
        <f t="shared" si="8"/>
        <v>0</v>
      </c>
      <c r="U52" s="134">
        <v>0</v>
      </c>
      <c r="V52" s="135">
        <f t="shared" si="9"/>
        <v>0</v>
      </c>
      <c r="W52" s="136">
        <f t="shared" si="10"/>
        <v>0</v>
      </c>
      <c r="X52" s="126">
        <v>274</v>
      </c>
      <c r="Y52" s="137">
        <f t="shared" si="11"/>
        <v>22.776392352452202</v>
      </c>
    </row>
    <row r="53" spans="1:25" s="172" customFormat="1" ht="12.75" customHeight="1">
      <c r="A53" s="378"/>
      <c r="B53" s="203" t="s">
        <v>53</v>
      </c>
      <c r="C53" s="175"/>
      <c r="D53" s="175"/>
      <c r="E53" s="176"/>
      <c r="F53" s="139">
        <v>3</v>
      </c>
      <c r="G53" s="139">
        <v>0</v>
      </c>
      <c r="H53" s="138">
        <f t="shared" si="3"/>
        <v>0</v>
      </c>
      <c r="I53" s="139">
        <f t="shared" si="1"/>
        <v>0</v>
      </c>
      <c r="J53" s="138" t="str">
        <f t="shared" si="4"/>
        <v>N/A</v>
      </c>
      <c r="K53" s="139">
        <v>0</v>
      </c>
      <c r="L53" s="139">
        <v>0</v>
      </c>
      <c r="M53" s="139">
        <v>0</v>
      </c>
      <c r="N53" s="139">
        <v>0</v>
      </c>
      <c r="O53" s="139">
        <v>0</v>
      </c>
      <c r="P53" s="204" t="str">
        <f t="shared" si="5"/>
        <v>N/A</v>
      </c>
      <c r="Q53" s="205">
        <v>0</v>
      </c>
      <c r="R53" s="206" t="str">
        <f t="shared" si="6"/>
        <v>N/A</v>
      </c>
      <c r="S53" s="207" t="str">
        <f t="shared" si="7"/>
        <v>N/A</v>
      </c>
      <c r="T53" s="146">
        <f t="shared" si="8"/>
        <v>0</v>
      </c>
      <c r="U53" s="208">
        <v>0</v>
      </c>
      <c r="V53" s="148">
        <f t="shared" si="9"/>
        <v>0</v>
      </c>
      <c r="W53" s="372" t="str">
        <f t="shared" si="10"/>
        <v>N/A</v>
      </c>
      <c r="X53" s="139">
        <v>2</v>
      </c>
      <c r="Y53" s="150">
        <f t="shared" si="11"/>
        <v>66.66666666666666</v>
      </c>
    </row>
    <row r="54" spans="1:25" s="179" customFormat="1" ht="12.75" customHeight="1">
      <c r="A54" s="379"/>
      <c r="B54" s="151" t="s">
        <v>54</v>
      </c>
      <c r="C54" s="152">
        <f>SUM(C50,C52)</f>
        <v>8883</v>
      </c>
      <c r="D54" s="152">
        <f>SUM(D50,D52)</f>
        <v>5660</v>
      </c>
      <c r="E54" s="153">
        <f>D54/C54*100</f>
        <v>63.71721265338287</v>
      </c>
      <c r="F54" s="152">
        <f>SUM(F50,F52)</f>
        <v>1980</v>
      </c>
      <c r="G54" s="152">
        <f>SUM(G50,G52)</f>
        <v>72</v>
      </c>
      <c r="H54" s="154">
        <f t="shared" si="3"/>
        <v>3.6363636363636362</v>
      </c>
      <c r="I54" s="152">
        <f t="shared" si="1"/>
        <v>66</v>
      </c>
      <c r="J54" s="154">
        <f t="shared" si="4"/>
        <v>91.66666666666666</v>
      </c>
      <c r="K54" s="152">
        <f aca="true" t="shared" si="20" ref="K54:Q55">SUM(K50,K52)</f>
        <v>22</v>
      </c>
      <c r="L54" s="152">
        <f t="shared" si="20"/>
        <v>0</v>
      </c>
      <c r="M54" s="152">
        <f t="shared" si="20"/>
        <v>1</v>
      </c>
      <c r="N54" s="152">
        <f t="shared" si="20"/>
        <v>43</v>
      </c>
      <c r="O54" s="152">
        <f t="shared" si="20"/>
        <v>0</v>
      </c>
      <c r="P54" s="155">
        <f t="shared" si="5"/>
        <v>0</v>
      </c>
      <c r="Q54" s="156">
        <f t="shared" si="20"/>
        <v>6</v>
      </c>
      <c r="R54" s="155">
        <f t="shared" si="6"/>
        <v>8.333333333333332</v>
      </c>
      <c r="S54" s="177">
        <f t="shared" si="7"/>
        <v>8.333333333333332</v>
      </c>
      <c r="T54" s="178">
        <f t="shared" si="8"/>
        <v>0</v>
      </c>
      <c r="U54" s="152">
        <f>SUM(U50,U52)</f>
        <v>0</v>
      </c>
      <c r="V54" s="159">
        <f t="shared" si="9"/>
        <v>0</v>
      </c>
      <c r="W54" s="160">
        <f t="shared" si="10"/>
        <v>0</v>
      </c>
      <c r="X54" s="152">
        <f>SUM(X50,X52)</f>
        <v>474</v>
      </c>
      <c r="Y54" s="161">
        <f t="shared" si="11"/>
        <v>23.939393939393938</v>
      </c>
    </row>
    <row r="55" spans="1:25" s="179" customFormat="1" ht="12.75" customHeight="1" thickBot="1">
      <c r="A55" s="378"/>
      <c r="B55" s="191" t="s">
        <v>55</v>
      </c>
      <c r="C55" s="192"/>
      <c r="D55" s="192"/>
      <c r="E55" s="193"/>
      <c r="F55" s="194">
        <f>SUM(F51,F53)</f>
        <v>102</v>
      </c>
      <c r="G55" s="194">
        <f>SUM(G51,G53)</f>
        <v>9</v>
      </c>
      <c r="H55" s="195">
        <f t="shared" si="3"/>
        <v>8.823529411764707</v>
      </c>
      <c r="I55" s="194">
        <f t="shared" si="1"/>
        <v>9</v>
      </c>
      <c r="J55" s="195">
        <f t="shared" si="4"/>
        <v>100</v>
      </c>
      <c r="K55" s="194">
        <f t="shared" si="20"/>
        <v>3</v>
      </c>
      <c r="L55" s="194">
        <f t="shared" si="20"/>
        <v>0</v>
      </c>
      <c r="M55" s="194">
        <f t="shared" si="20"/>
        <v>0</v>
      </c>
      <c r="N55" s="194">
        <f t="shared" si="20"/>
        <v>6</v>
      </c>
      <c r="O55" s="194">
        <f t="shared" si="20"/>
        <v>0</v>
      </c>
      <c r="P55" s="196">
        <f t="shared" si="5"/>
        <v>0</v>
      </c>
      <c r="Q55" s="197">
        <f t="shared" si="20"/>
        <v>0</v>
      </c>
      <c r="R55" s="196">
        <f t="shared" si="6"/>
        <v>0</v>
      </c>
      <c r="S55" s="198">
        <f t="shared" si="7"/>
        <v>0</v>
      </c>
      <c r="T55" s="199">
        <f t="shared" si="8"/>
        <v>0</v>
      </c>
      <c r="U55" s="194">
        <f>SUM(U51,U53)</f>
        <v>0</v>
      </c>
      <c r="V55" s="200">
        <f t="shared" si="9"/>
        <v>0</v>
      </c>
      <c r="W55" s="201">
        <f t="shared" si="10"/>
        <v>0</v>
      </c>
      <c r="X55" s="194">
        <f>SUM(X51,X53)</f>
        <v>35</v>
      </c>
      <c r="Y55" s="202">
        <f t="shared" si="11"/>
        <v>34.31372549019608</v>
      </c>
    </row>
    <row r="56" spans="1:25" ht="12.75" customHeight="1">
      <c r="A56" s="374" t="s">
        <v>63</v>
      </c>
      <c r="B56" s="47" t="s">
        <v>50</v>
      </c>
      <c r="C56" s="48">
        <f>SUM(C38,C44,C50)</f>
        <v>33915</v>
      </c>
      <c r="D56" s="48">
        <f>SUM(D38,D44,D50)</f>
        <v>15142</v>
      </c>
      <c r="E56" s="49">
        <f>D56/C56*100</f>
        <v>44.6469113961374</v>
      </c>
      <c r="F56" s="48">
        <f aca="true" t="shared" si="21" ref="F56:G59">SUM(F38,F44,F50)</f>
        <v>4607</v>
      </c>
      <c r="G56" s="48">
        <f t="shared" si="21"/>
        <v>194</v>
      </c>
      <c r="H56" s="50">
        <f t="shared" si="3"/>
        <v>4.210983286303451</v>
      </c>
      <c r="I56" s="48">
        <f t="shared" si="1"/>
        <v>159</v>
      </c>
      <c r="J56" s="50">
        <f t="shared" si="4"/>
        <v>81.95876288659794</v>
      </c>
      <c r="K56" s="48">
        <f aca="true" t="shared" si="22" ref="K56:Q59">SUM(K38,K44,K50)</f>
        <v>53</v>
      </c>
      <c r="L56" s="48">
        <f t="shared" si="22"/>
        <v>4</v>
      </c>
      <c r="M56" s="48">
        <f t="shared" si="22"/>
        <v>6</v>
      </c>
      <c r="N56" s="48">
        <f t="shared" si="22"/>
        <v>96</v>
      </c>
      <c r="O56" s="48">
        <f t="shared" si="22"/>
        <v>11</v>
      </c>
      <c r="P56" s="52">
        <f t="shared" si="5"/>
        <v>5.670103092783505</v>
      </c>
      <c r="Q56" s="53">
        <f t="shared" si="22"/>
        <v>24</v>
      </c>
      <c r="R56" s="52">
        <f t="shared" si="6"/>
        <v>12.371134020618557</v>
      </c>
      <c r="S56" s="54">
        <f t="shared" si="7"/>
        <v>18.04123711340206</v>
      </c>
      <c r="T56" s="55">
        <f t="shared" si="8"/>
        <v>0.08682439765574126</v>
      </c>
      <c r="U56" s="56">
        <f>SUM(U38,U44,U50)</f>
        <v>0</v>
      </c>
      <c r="V56" s="57">
        <f t="shared" si="9"/>
        <v>0</v>
      </c>
      <c r="W56" s="58">
        <f t="shared" si="10"/>
        <v>2.0618556701030926</v>
      </c>
      <c r="X56" s="48">
        <f>SUM(X38,X44,X50)</f>
        <v>623</v>
      </c>
      <c r="Y56" s="59">
        <f t="shared" si="11"/>
        <v>13.522899934881702</v>
      </c>
    </row>
    <row r="57" spans="1:25" ht="12.75" customHeight="1">
      <c r="A57" s="375"/>
      <c r="B57" s="60" t="s">
        <v>51</v>
      </c>
      <c r="C57" s="61"/>
      <c r="D57" s="61"/>
      <c r="E57" s="62"/>
      <c r="F57" s="63">
        <f t="shared" si="21"/>
        <v>458</v>
      </c>
      <c r="G57" s="63">
        <f t="shared" si="21"/>
        <v>15</v>
      </c>
      <c r="H57" s="64">
        <f t="shared" si="3"/>
        <v>3.2751091703056767</v>
      </c>
      <c r="I57" s="63">
        <f t="shared" si="1"/>
        <v>14</v>
      </c>
      <c r="J57" s="64">
        <f t="shared" si="4"/>
        <v>93.33333333333333</v>
      </c>
      <c r="K57" s="63">
        <f t="shared" si="22"/>
        <v>4</v>
      </c>
      <c r="L57" s="63">
        <f t="shared" si="22"/>
        <v>1</v>
      </c>
      <c r="M57" s="63">
        <f t="shared" si="22"/>
        <v>0</v>
      </c>
      <c r="N57" s="63">
        <f t="shared" si="22"/>
        <v>9</v>
      </c>
      <c r="O57" s="63">
        <f t="shared" si="22"/>
        <v>1</v>
      </c>
      <c r="P57" s="65">
        <f t="shared" si="5"/>
        <v>6.666666666666667</v>
      </c>
      <c r="Q57" s="66">
        <f t="shared" si="22"/>
        <v>0</v>
      </c>
      <c r="R57" s="67">
        <f t="shared" si="6"/>
        <v>0</v>
      </c>
      <c r="S57" s="68">
        <f t="shared" si="7"/>
        <v>6.666666666666667</v>
      </c>
      <c r="T57" s="69">
        <f t="shared" si="8"/>
        <v>0.21834061135371177</v>
      </c>
      <c r="U57" s="70">
        <f>SUM(U39,U45,U51)</f>
        <v>0</v>
      </c>
      <c r="V57" s="71">
        <f t="shared" si="9"/>
        <v>0</v>
      </c>
      <c r="W57" s="72">
        <f t="shared" si="10"/>
        <v>6.666666666666667</v>
      </c>
      <c r="X57" s="63">
        <f>SUM(X39,X45,X51)</f>
        <v>167</v>
      </c>
      <c r="Y57" s="73">
        <f t="shared" si="11"/>
        <v>36.46288209606987</v>
      </c>
    </row>
    <row r="58" spans="1:25" ht="12.75" customHeight="1">
      <c r="A58" s="375"/>
      <c r="B58" s="60" t="s">
        <v>52</v>
      </c>
      <c r="C58" s="63">
        <f>SUM(C40,C46,C52)</f>
        <v>39820</v>
      </c>
      <c r="D58" s="63">
        <f>SUM(D40,D46,D52)</f>
        <v>25312</v>
      </c>
      <c r="E58" s="74">
        <f>D58/C58*100</f>
        <v>63.566047212456056</v>
      </c>
      <c r="F58" s="63">
        <f t="shared" si="21"/>
        <v>9989</v>
      </c>
      <c r="G58" s="63">
        <f t="shared" si="21"/>
        <v>259</v>
      </c>
      <c r="H58" s="75">
        <f t="shared" si="3"/>
        <v>2.592852137351086</v>
      </c>
      <c r="I58" s="76">
        <f t="shared" si="1"/>
        <v>229</v>
      </c>
      <c r="J58" s="75">
        <f t="shared" si="4"/>
        <v>88.41698841698842</v>
      </c>
      <c r="K58" s="63">
        <f t="shared" si="22"/>
        <v>84</v>
      </c>
      <c r="L58" s="63">
        <f t="shared" si="22"/>
        <v>4</v>
      </c>
      <c r="M58" s="63">
        <f t="shared" si="22"/>
        <v>8</v>
      </c>
      <c r="N58" s="63">
        <f t="shared" si="22"/>
        <v>133</v>
      </c>
      <c r="O58" s="63">
        <f t="shared" si="22"/>
        <v>10</v>
      </c>
      <c r="P58" s="65">
        <f t="shared" si="5"/>
        <v>3.861003861003861</v>
      </c>
      <c r="Q58" s="66">
        <f t="shared" si="22"/>
        <v>20</v>
      </c>
      <c r="R58" s="67">
        <f t="shared" si="6"/>
        <v>7.722007722007722</v>
      </c>
      <c r="S58" s="68">
        <f t="shared" si="7"/>
        <v>11.583011583011583</v>
      </c>
      <c r="T58" s="69">
        <f t="shared" si="8"/>
        <v>0.04004404845329863</v>
      </c>
      <c r="U58" s="70">
        <f>SUM(U40,U46,U52)</f>
        <v>0</v>
      </c>
      <c r="V58" s="71">
        <f t="shared" si="9"/>
        <v>0</v>
      </c>
      <c r="W58" s="72">
        <f t="shared" si="10"/>
        <v>1.5444015444015444</v>
      </c>
      <c r="X58" s="63">
        <f>SUM(X40,X46,X52)</f>
        <v>920</v>
      </c>
      <c r="Y58" s="73">
        <f t="shared" si="11"/>
        <v>9.210131144258686</v>
      </c>
    </row>
    <row r="59" spans="1:25" ht="12.75" customHeight="1">
      <c r="A59" s="375"/>
      <c r="B59" s="77" t="s">
        <v>53</v>
      </c>
      <c r="C59" s="78"/>
      <c r="D59" s="78"/>
      <c r="E59" s="79"/>
      <c r="F59" s="76">
        <f t="shared" si="21"/>
        <v>97</v>
      </c>
      <c r="G59" s="76">
        <f t="shared" si="21"/>
        <v>0</v>
      </c>
      <c r="H59" s="75">
        <f t="shared" si="3"/>
        <v>0</v>
      </c>
      <c r="I59" s="76">
        <f t="shared" si="1"/>
        <v>0</v>
      </c>
      <c r="J59" s="75" t="str">
        <f t="shared" si="4"/>
        <v>N/A</v>
      </c>
      <c r="K59" s="80">
        <f t="shared" si="22"/>
        <v>0</v>
      </c>
      <c r="L59" s="80">
        <f t="shared" si="22"/>
        <v>0</v>
      </c>
      <c r="M59" s="80">
        <f t="shared" si="22"/>
        <v>0</v>
      </c>
      <c r="N59" s="80">
        <f t="shared" si="22"/>
        <v>0</v>
      </c>
      <c r="O59" s="80">
        <f t="shared" si="22"/>
        <v>0</v>
      </c>
      <c r="P59" s="81" t="str">
        <f t="shared" si="5"/>
        <v>N/A</v>
      </c>
      <c r="Q59" s="82">
        <f t="shared" si="22"/>
        <v>0</v>
      </c>
      <c r="R59" s="83" t="str">
        <f t="shared" si="6"/>
        <v>N/A</v>
      </c>
      <c r="S59" s="84" t="str">
        <f t="shared" si="7"/>
        <v>N/A</v>
      </c>
      <c r="T59" s="85">
        <f t="shared" si="8"/>
        <v>0</v>
      </c>
      <c r="U59" s="86">
        <f>SUM(U41,U47,U53)</f>
        <v>0</v>
      </c>
      <c r="V59" s="87">
        <f t="shared" si="9"/>
        <v>0</v>
      </c>
      <c r="W59" s="72" t="str">
        <f t="shared" si="10"/>
        <v>N/A</v>
      </c>
      <c r="X59" s="80">
        <f>SUM(X41,X47,X53)</f>
        <v>71</v>
      </c>
      <c r="Y59" s="89">
        <f t="shared" si="11"/>
        <v>73.19587628865979</v>
      </c>
    </row>
    <row r="60" spans="1:25" ht="12.75" customHeight="1">
      <c r="A60" s="376"/>
      <c r="B60" s="90" t="s">
        <v>54</v>
      </c>
      <c r="C60" s="91">
        <f>SUM(C56,C58)</f>
        <v>73735</v>
      </c>
      <c r="D60" s="91">
        <f>SUM(D56,D58)</f>
        <v>40454</v>
      </c>
      <c r="E60" s="92">
        <f>D60/C60*100</f>
        <v>54.864040143758054</v>
      </c>
      <c r="F60" s="91">
        <f>SUM(F56,F58)</f>
        <v>14596</v>
      </c>
      <c r="G60" s="91">
        <f>SUM(G56,G58)</f>
        <v>453</v>
      </c>
      <c r="H60" s="93">
        <f t="shared" si="3"/>
        <v>3.1035900246642916</v>
      </c>
      <c r="I60" s="91">
        <f t="shared" si="1"/>
        <v>388</v>
      </c>
      <c r="J60" s="93">
        <f t="shared" si="4"/>
        <v>85.65121412803532</v>
      </c>
      <c r="K60" s="91">
        <f aca="true" t="shared" si="23" ref="K60:Q61">SUM(K56,K58)</f>
        <v>137</v>
      </c>
      <c r="L60" s="91">
        <f t="shared" si="23"/>
        <v>8</v>
      </c>
      <c r="M60" s="91">
        <f t="shared" si="23"/>
        <v>14</v>
      </c>
      <c r="N60" s="91">
        <f t="shared" si="23"/>
        <v>229</v>
      </c>
      <c r="O60" s="91">
        <f t="shared" si="23"/>
        <v>21</v>
      </c>
      <c r="P60" s="94">
        <f t="shared" si="5"/>
        <v>4.635761589403973</v>
      </c>
      <c r="Q60" s="95">
        <f t="shared" si="23"/>
        <v>44</v>
      </c>
      <c r="R60" s="94">
        <f t="shared" si="6"/>
        <v>9.713024282560706</v>
      </c>
      <c r="S60" s="96">
        <f t="shared" si="7"/>
        <v>14.348785871964681</v>
      </c>
      <c r="T60" s="97">
        <f t="shared" si="8"/>
        <v>0.054809536859413546</v>
      </c>
      <c r="U60" s="91">
        <f>SUM(U56,U58)</f>
        <v>0</v>
      </c>
      <c r="V60" s="98">
        <f t="shared" si="9"/>
        <v>0</v>
      </c>
      <c r="W60" s="99">
        <f t="shared" si="10"/>
        <v>1.7660044150110374</v>
      </c>
      <c r="X60" s="91">
        <f>SUM(X56,X58)</f>
        <v>1543</v>
      </c>
      <c r="Y60" s="100">
        <f t="shared" si="11"/>
        <v>10.571389421759386</v>
      </c>
    </row>
    <row r="61" spans="1:25" ht="12.75" customHeight="1" thickBot="1">
      <c r="A61" s="377"/>
      <c r="B61" s="101" t="s">
        <v>55</v>
      </c>
      <c r="C61" s="102"/>
      <c r="D61" s="102"/>
      <c r="E61" s="103"/>
      <c r="F61" s="104">
        <f>SUM(F57,F59)</f>
        <v>555</v>
      </c>
      <c r="G61" s="104">
        <f>SUM(G57,G59)</f>
        <v>15</v>
      </c>
      <c r="H61" s="105">
        <f t="shared" si="3"/>
        <v>2.7027027027027026</v>
      </c>
      <c r="I61" s="104">
        <f t="shared" si="1"/>
        <v>14</v>
      </c>
      <c r="J61" s="105">
        <f t="shared" si="4"/>
        <v>93.33333333333333</v>
      </c>
      <c r="K61" s="104">
        <f t="shared" si="23"/>
        <v>4</v>
      </c>
      <c r="L61" s="104">
        <f t="shared" si="23"/>
        <v>1</v>
      </c>
      <c r="M61" s="104">
        <f t="shared" si="23"/>
        <v>0</v>
      </c>
      <c r="N61" s="104">
        <f t="shared" si="23"/>
        <v>9</v>
      </c>
      <c r="O61" s="104">
        <f t="shared" si="23"/>
        <v>1</v>
      </c>
      <c r="P61" s="106">
        <f t="shared" si="5"/>
        <v>6.666666666666667</v>
      </c>
      <c r="Q61" s="107">
        <f t="shared" si="23"/>
        <v>0</v>
      </c>
      <c r="R61" s="106">
        <f t="shared" si="6"/>
        <v>0</v>
      </c>
      <c r="S61" s="108">
        <f t="shared" si="7"/>
        <v>6.666666666666667</v>
      </c>
      <c r="T61" s="109">
        <f t="shared" si="8"/>
        <v>0.18018018018018017</v>
      </c>
      <c r="U61" s="104">
        <f>SUM(U57,U59)</f>
        <v>0</v>
      </c>
      <c r="V61" s="110">
        <f t="shared" si="9"/>
        <v>0</v>
      </c>
      <c r="W61" s="111">
        <f t="shared" si="10"/>
        <v>6.666666666666667</v>
      </c>
      <c r="X61" s="104">
        <f>SUM(X57,X59)</f>
        <v>238</v>
      </c>
      <c r="Y61" s="112">
        <f t="shared" si="11"/>
        <v>42.88288288288288</v>
      </c>
    </row>
    <row r="62" spans="1:25" s="172" customFormat="1" ht="12.75" customHeight="1">
      <c r="A62" s="380" t="s">
        <v>64</v>
      </c>
      <c r="B62" s="113" t="s">
        <v>50</v>
      </c>
      <c r="C62" s="114">
        <v>11237</v>
      </c>
      <c r="D62" s="114">
        <v>4861</v>
      </c>
      <c r="E62" s="115">
        <f>D62/C62*100</f>
        <v>43.25887692444603</v>
      </c>
      <c r="F62" s="114">
        <v>1723</v>
      </c>
      <c r="G62" s="114">
        <v>65</v>
      </c>
      <c r="H62" s="116">
        <f t="shared" si="3"/>
        <v>3.772489843296576</v>
      </c>
      <c r="I62" s="114">
        <f t="shared" si="1"/>
        <v>55</v>
      </c>
      <c r="J62" s="116">
        <f t="shared" si="4"/>
        <v>84.61538461538461</v>
      </c>
      <c r="K62" s="114">
        <v>11</v>
      </c>
      <c r="L62" s="114">
        <v>1</v>
      </c>
      <c r="M62" s="114">
        <v>3</v>
      </c>
      <c r="N62" s="114">
        <v>40</v>
      </c>
      <c r="O62" s="114">
        <v>0</v>
      </c>
      <c r="P62" s="117">
        <f t="shared" si="5"/>
        <v>0</v>
      </c>
      <c r="Q62" s="118">
        <v>10</v>
      </c>
      <c r="R62" s="117">
        <f t="shared" si="6"/>
        <v>15.384615384615385</v>
      </c>
      <c r="S62" s="119">
        <f t="shared" si="7"/>
        <v>15.384615384615385</v>
      </c>
      <c r="T62" s="120">
        <f t="shared" si="8"/>
        <v>0.05803830528148578</v>
      </c>
      <c r="U62" s="121">
        <v>0</v>
      </c>
      <c r="V62" s="122">
        <f t="shared" si="9"/>
        <v>0</v>
      </c>
      <c r="W62" s="123">
        <f t="shared" si="10"/>
        <v>1.5384615384615385</v>
      </c>
      <c r="X62" s="114">
        <v>398</v>
      </c>
      <c r="Y62" s="124">
        <f t="shared" si="11"/>
        <v>23.09924550203134</v>
      </c>
    </row>
    <row r="63" spans="1:25" s="172" customFormat="1" ht="12.75" customHeight="1">
      <c r="A63" s="378"/>
      <c r="B63" s="125" t="s">
        <v>51</v>
      </c>
      <c r="C63" s="173"/>
      <c r="D63" s="173"/>
      <c r="E63" s="174"/>
      <c r="F63" s="126">
        <v>203</v>
      </c>
      <c r="G63" s="126">
        <v>0</v>
      </c>
      <c r="H63" s="128">
        <f t="shared" si="3"/>
        <v>0</v>
      </c>
      <c r="I63" s="126">
        <f t="shared" si="1"/>
        <v>0</v>
      </c>
      <c r="J63" s="128" t="str">
        <f t="shared" si="4"/>
        <v>N/A</v>
      </c>
      <c r="K63" s="126">
        <v>0</v>
      </c>
      <c r="L63" s="126">
        <v>0</v>
      </c>
      <c r="M63" s="126">
        <v>0</v>
      </c>
      <c r="N63" s="126">
        <v>0</v>
      </c>
      <c r="O63" s="126">
        <v>0</v>
      </c>
      <c r="P63" s="129" t="str">
        <f t="shared" si="5"/>
        <v>N/A</v>
      </c>
      <c r="Q63" s="130">
        <v>0</v>
      </c>
      <c r="R63" s="131" t="str">
        <f t="shared" si="6"/>
        <v>N/A</v>
      </c>
      <c r="S63" s="132" t="str">
        <f t="shared" si="7"/>
        <v>N/A</v>
      </c>
      <c r="T63" s="133">
        <f t="shared" si="8"/>
        <v>0</v>
      </c>
      <c r="U63" s="134">
        <v>0</v>
      </c>
      <c r="V63" s="135">
        <f t="shared" si="9"/>
        <v>0</v>
      </c>
      <c r="W63" s="136" t="str">
        <f t="shared" si="10"/>
        <v>N/A</v>
      </c>
      <c r="X63" s="126">
        <v>117</v>
      </c>
      <c r="Y63" s="137">
        <f t="shared" si="11"/>
        <v>57.635467980295566</v>
      </c>
    </row>
    <row r="64" spans="1:25" s="172" customFormat="1" ht="12.75" customHeight="1">
      <c r="A64" s="378"/>
      <c r="B64" s="125" t="s">
        <v>52</v>
      </c>
      <c r="C64" s="126">
        <v>13431</v>
      </c>
      <c r="D64" s="126">
        <v>8476</v>
      </c>
      <c r="E64" s="127">
        <f>D64/C64*100</f>
        <v>63.10773583500856</v>
      </c>
      <c r="F64" s="126">
        <v>4007</v>
      </c>
      <c r="G64" s="126">
        <v>74</v>
      </c>
      <c r="H64" s="138">
        <f t="shared" si="3"/>
        <v>1.8467681557274767</v>
      </c>
      <c r="I64" s="139">
        <f t="shared" si="1"/>
        <v>67</v>
      </c>
      <c r="J64" s="138">
        <f t="shared" si="4"/>
        <v>90.54054054054053</v>
      </c>
      <c r="K64" s="126">
        <v>16</v>
      </c>
      <c r="L64" s="126">
        <v>1</v>
      </c>
      <c r="M64" s="126">
        <v>4</v>
      </c>
      <c r="N64" s="126">
        <v>46</v>
      </c>
      <c r="O64" s="126">
        <v>0</v>
      </c>
      <c r="P64" s="129">
        <f t="shared" si="5"/>
        <v>0</v>
      </c>
      <c r="Q64" s="130">
        <v>7</v>
      </c>
      <c r="R64" s="131">
        <f t="shared" si="6"/>
        <v>9.45945945945946</v>
      </c>
      <c r="S64" s="132">
        <f t="shared" si="7"/>
        <v>9.45945945945946</v>
      </c>
      <c r="T64" s="133">
        <f t="shared" si="8"/>
        <v>0.02495632642874969</v>
      </c>
      <c r="U64" s="134">
        <v>0</v>
      </c>
      <c r="V64" s="135">
        <f t="shared" si="9"/>
        <v>0</v>
      </c>
      <c r="W64" s="136">
        <f t="shared" si="10"/>
        <v>1.3513513513513513</v>
      </c>
      <c r="X64" s="126">
        <v>777</v>
      </c>
      <c r="Y64" s="137">
        <f t="shared" si="11"/>
        <v>19.391065635138506</v>
      </c>
    </row>
    <row r="65" spans="1:25" s="172" customFormat="1" ht="12.75" customHeight="1">
      <c r="A65" s="378"/>
      <c r="B65" s="203" t="s">
        <v>53</v>
      </c>
      <c r="C65" s="175"/>
      <c r="D65" s="175"/>
      <c r="E65" s="176"/>
      <c r="F65" s="139">
        <v>35</v>
      </c>
      <c r="G65" s="139">
        <v>0</v>
      </c>
      <c r="H65" s="138">
        <f t="shared" si="3"/>
        <v>0</v>
      </c>
      <c r="I65" s="139">
        <f t="shared" si="1"/>
        <v>0</v>
      </c>
      <c r="J65" s="138" t="str">
        <f t="shared" si="4"/>
        <v>N/A</v>
      </c>
      <c r="K65" s="139">
        <v>0</v>
      </c>
      <c r="L65" s="139">
        <v>0</v>
      </c>
      <c r="M65" s="139">
        <v>0</v>
      </c>
      <c r="N65" s="139">
        <v>0</v>
      </c>
      <c r="O65" s="139">
        <v>0</v>
      </c>
      <c r="P65" s="204" t="str">
        <f t="shared" si="5"/>
        <v>N/A</v>
      </c>
      <c r="Q65" s="205">
        <v>0</v>
      </c>
      <c r="R65" s="206" t="str">
        <f t="shared" si="6"/>
        <v>N/A</v>
      </c>
      <c r="S65" s="207" t="str">
        <f t="shared" si="7"/>
        <v>N/A</v>
      </c>
      <c r="T65" s="146">
        <f t="shared" si="8"/>
        <v>0</v>
      </c>
      <c r="U65" s="208">
        <v>0</v>
      </c>
      <c r="V65" s="148">
        <f t="shared" si="9"/>
        <v>0</v>
      </c>
      <c r="W65" s="136" t="str">
        <f t="shared" si="10"/>
        <v>N/A</v>
      </c>
      <c r="X65" s="139">
        <v>26</v>
      </c>
      <c r="Y65" s="150">
        <f t="shared" si="11"/>
        <v>74.28571428571429</v>
      </c>
    </row>
    <row r="66" spans="1:25" s="179" customFormat="1" ht="12.75" customHeight="1">
      <c r="A66" s="379"/>
      <c r="B66" s="151" t="s">
        <v>54</v>
      </c>
      <c r="C66" s="152">
        <f>SUM(C62,C64)</f>
        <v>24668</v>
      </c>
      <c r="D66" s="152">
        <f>SUM(D62,D64)</f>
        <v>13337</v>
      </c>
      <c r="E66" s="153">
        <f>D66/C66*100</f>
        <v>54.06599643262526</v>
      </c>
      <c r="F66" s="152">
        <f>SUM(F62,F64)</f>
        <v>5730</v>
      </c>
      <c r="G66" s="152">
        <f>SUM(G62,G64)</f>
        <v>139</v>
      </c>
      <c r="H66" s="154">
        <f t="shared" si="3"/>
        <v>2.425828970331588</v>
      </c>
      <c r="I66" s="152">
        <f t="shared" si="1"/>
        <v>122</v>
      </c>
      <c r="J66" s="154">
        <f t="shared" si="4"/>
        <v>87.76978417266187</v>
      </c>
      <c r="K66" s="152">
        <f aca="true" t="shared" si="24" ref="K66:Q67">SUM(K62,K64)</f>
        <v>27</v>
      </c>
      <c r="L66" s="152">
        <f t="shared" si="24"/>
        <v>2</v>
      </c>
      <c r="M66" s="152">
        <f t="shared" si="24"/>
        <v>7</v>
      </c>
      <c r="N66" s="152">
        <f t="shared" si="24"/>
        <v>86</v>
      </c>
      <c r="O66" s="152">
        <f t="shared" si="24"/>
        <v>0</v>
      </c>
      <c r="P66" s="155">
        <f t="shared" si="5"/>
        <v>0</v>
      </c>
      <c r="Q66" s="156">
        <f t="shared" si="24"/>
        <v>17</v>
      </c>
      <c r="R66" s="155">
        <f t="shared" si="6"/>
        <v>12.23021582733813</v>
      </c>
      <c r="S66" s="177">
        <f t="shared" si="7"/>
        <v>12.23021582733813</v>
      </c>
      <c r="T66" s="178">
        <f t="shared" si="8"/>
        <v>0.034904013961605584</v>
      </c>
      <c r="U66" s="152">
        <f>SUM(U62,U64)</f>
        <v>0</v>
      </c>
      <c r="V66" s="159">
        <f t="shared" si="9"/>
        <v>0</v>
      </c>
      <c r="W66" s="160">
        <f t="shared" si="10"/>
        <v>1.4388489208633095</v>
      </c>
      <c r="X66" s="152">
        <f>SUM(X62,X64)</f>
        <v>1175</v>
      </c>
      <c r="Y66" s="161">
        <f t="shared" si="11"/>
        <v>20.506108202443283</v>
      </c>
    </row>
    <row r="67" spans="1:25" s="179" customFormat="1" ht="12.75" customHeight="1">
      <c r="A67" s="378"/>
      <c r="B67" s="191" t="s">
        <v>55</v>
      </c>
      <c r="C67" s="192"/>
      <c r="D67" s="192"/>
      <c r="E67" s="193"/>
      <c r="F67" s="194">
        <f>SUM(F63,F65)</f>
        <v>238</v>
      </c>
      <c r="G67" s="194">
        <f>SUM(G63,G65)</f>
        <v>0</v>
      </c>
      <c r="H67" s="195">
        <f t="shared" si="3"/>
        <v>0</v>
      </c>
      <c r="I67" s="194">
        <f t="shared" si="1"/>
        <v>0</v>
      </c>
      <c r="J67" s="195" t="str">
        <f t="shared" si="4"/>
        <v>N/A</v>
      </c>
      <c r="K67" s="194">
        <f t="shared" si="24"/>
        <v>0</v>
      </c>
      <c r="L67" s="194">
        <f t="shared" si="24"/>
        <v>0</v>
      </c>
      <c r="M67" s="194">
        <f t="shared" si="24"/>
        <v>0</v>
      </c>
      <c r="N67" s="194">
        <f t="shared" si="24"/>
        <v>0</v>
      </c>
      <c r="O67" s="194">
        <f t="shared" si="24"/>
        <v>0</v>
      </c>
      <c r="P67" s="196" t="str">
        <f t="shared" si="5"/>
        <v>N/A</v>
      </c>
      <c r="Q67" s="197">
        <f t="shared" si="24"/>
        <v>0</v>
      </c>
      <c r="R67" s="196" t="str">
        <f t="shared" si="6"/>
        <v>N/A</v>
      </c>
      <c r="S67" s="198" t="str">
        <f t="shared" si="7"/>
        <v>N/A</v>
      </c>
      <c r="T67" s="199">
        <f t="shared" si="8"/>
        <v>0</v>
      </c>
      <c r="U67" s="194">
        <f>SUM(U63,U65)</f>
        <v>0</v>
      </c>
      <c r="V67" s="200">
        <f t="shared" si="9"/>
        <v>0</v>
      </c>
      <c r="W67" s="201" t="str">
        <f t="shared" si="10"/>
        <v>N/A</v>
      </c>
      <c r="X67" s="194">
        <f>SUM(X63,X65)</f>
        <v>143</v>
      </c>
      <c r="Y67" s="202">
        <f t="shared" si="11"/>
        <v>60.08403361344538</v>
      </c>
    </row>
    <row r="68" spans="1:25" s="190" customFormat="1" ht="12.75" customHeight="1">
      <c r="A68" s="378" t="s">
        <v>65</v>
      </c>
      <c r="B68" s="188" t="s">
        <v>50</v>
      </c>
      <c r="C68" s="152">
        <v>12204</v>
      </c>
      <c r="D68" s="152">
        <v>4834</v>
      </c>
      <c r="E68" s="153">
        <f>D68/C68*100</f>
        <v>39.609963946247134</v>
      </c>
      <c r="F68" s="152">
        <v>2563</v>
      </c>
      <c r="G68" s="152">
        <v>6</v>
      </c>
      <c r="H68" s="154">
        <f t="shared" si="3"/>
        <v>0.23410066328521262</v>
      </c>
      <c r="I68" s="152">
        <f t="shared" si="1"/>
        <v>5</v>
      </c>
      <c r="J68" s="154">
        <f t="shared" si="4"/>
        <v>83.33333333333334</v>
      </c>
      <c r="K68" s="152">
        <v>0</v>
      </c>
      <c r="L68" s="152">
        <v>1</v>
      </c>
      <c r="M68" s="152">
        <v>1</v>
      </c>
      <c r="N68" s="152">
        <v>3</v>
      </c>
      <c r="O68" s="152">
        <v>1</v>
      </c>
      <c r="P68" s="155">
        <f t="shared" si="5"/>
        <v>16.666666666666664</v>
      </c>
      <c r="Q68" s="156">
        <v>0</v>
      </c>
      <c r="R68" s="155">
        <f t="shared" si="6"/>
        <v>0</v>
      </c>
      <c r="S68" s="177">
        <f t="shared" si="7"/>
        <v>16.666666666666664</v>
      </c>
      <c r="T68" s="178">
        <f t="shared" si="8"/>
        <v>0.03901677721420211</v>
      </c>
      <c r="U68" s="189">
        <v>0</v>
      </c>
      <c r="V68" s="159">
        <f t="shared" si="9"/>
        <v>0</v>
      </c>
      <c r="W68" s="160">
        <f t="shared" si="10"/>
        <v>16.666666666666664</v>
      </c>
      <c r="X68" s="152">
        <v>207</v>
      </c>
      <c r="Y68" s="161">
        <f t="shared" si="11"/>
        <v>8.076472883339836</v>
      </c>
    </row>
    <row r="69" spans="1:25" s="172" customFormat="1" ht="12.75" customHeight="1">
      <c r="A69" s="378"/>
      <c r="B69" s="125" t="s">
        <v>51</v>
      </c>
      <c r="C69" s="173"/>
      <c r="D69" s="173"/>
      <c r="E69" s="174"/>
      <c r="F69" s="126">
        <v>430</v>
      </c>
      <c r="G69" s="126">
        <v>1</v>
      </c>
      <c r="H69" s="128">
        <f t="shared" si="3"/>
        <v>0.23255813953488372</v>
      </c>
      <c r="I69" s="126">
        <f t="shared" si="1"/>
        <v>1</v>
      </c>
      <c r="J69" s="128">
        <f t="shared" si="4"/>
        <v>100</v>
      </c>
      <c r="K69" s="126">
        <v>0</v>
      </c>
      <c r="L69" s="126">
        <v>0</v>
      </c>
      <c r="M69" s="126">
        <v>0</v>
      </c>
      <c r="N69" s="126">
        <v>1</v>
      </c>
      <c r="O69" s="126">
        <v>0</v>
      </c>
      <c r="P69" s="129">
        <f t="shared" si="5"/>
        <v>0</v>
      </c>
      <c r="Q69" s="130">
        <v>0</v>
      </c>
      <c r="R69" s="131">
        <f t="shared" si="6"/>
        <v>0</v>
      </c>
      <c r="S69" s="132">
        <f t="shared" si="7"/>
        <v>0</v>
      </c>
      <c r="T69" s="133">
        <f t="shared" si="8"/>
        <v>0</v>
      </c>
      <c r="U69" s="134">
        <v>0</v>
      </c>
      <c r="V69" s="135">
        <f t="shared" si="9"/>
        <v>0</v>
      </c>
      <c r="W69" s="136">
        <f t="shared" si="10"/>
        <v>0</v>
      </c>
      <c r="X69" s="126">
        <v>35</v>
      </c>
      <c r="Y69" s="137">
        <f t="shared" si="11"/>
        <v>8.13953488372093</v>
      </c>
    </row>
    <row r="70" spans="1:25" s="172" customFormat="1" ht="12.75" customHeight="1">
      <c r="A70" s="378"/>
      <c r="B70" s="125" t="s">
        <v>52</v>
      </c>
      <c r="C70" s="126">
        <v>14195</v>
      </c>
      <c r="D70" s="126">
        <v>8488</v>
      </c>
      <c r="E70" s="127">
        <f>D70/C70*100</f>
        <v>59.79570271222261</v>
      </c>
      <c r="F70" s="126">
        <v>4422</v>
      </c>
      <c r="G70" s="126">
        <v>5</v>
      </c>
      <c r="H70" s="138">
        <f t="shared" si="3"/>
        <v>0.11307100859339667</v>
      </c>
      <c r="I70" s="139">
        <f t="shared" si="1"/>
        <v>5</v>
      </c>
      <c r="J70" s="138">
        <f t="shared" si="4"/>
        <v>100</v>
      </c>
      <c r="K70" s="126">
        <v>0</v>
      </c>
      <c r="L70" s="126">
        <v>1</v>
      </c>
      <c r="M70" s="126">
        <v>2</v>
      </c>
      <c r="N70" s="126">
        <v>2</v>
      </c>
      <c r="O70" s="126">
        <v>0</v>
      </c>
      <c r="P70" s="129">
        <f t="shared" si="5"/>
        <v>0</v>
      </c>
      <c r="Q70" s="130">
        <v>0</v>
      </c>
      <c r="R70" s="131">
        <f t="shared" si="6"/>
        <v>0</v>
      </c>
      <c r="S70" s="132">
        <f t="shared" si="7"/>
        <v>0</v>
      </c>
      <c r="T70" s="133">
        <f t="shared" si="8"/>
        <v>0.022614201718679332</v>
      </c>
      <c r="U70" s="134">
        <v>1</v>
      </c>
      <c r="V70" s="135">
        <f t="shared" si="9"/>
        <v>0.022614201718679332</v>
      </c>
      <c r="W70" s="136">
        <f t="shared" si="10"/>
        <v>20</v>
      </c>
      <c r="X70" s="126">
        <v>281</v>
      </c>
      <c r="Y70" s="137">
        <f t="shared" si="11"/>
        <v>6.354590682948892</v>
      </c>
    </row>
    <row r="71" spans="1:25" s="172" customFormat="1" ht="12.75" customHeight="1">
      <c r="A71" s="378"/>
      <c r="B71" s="203" t="s">
        <v>53</v>
      </c>
      <c r="C71" s="175"/>
      <c r="D71" s="175"/>
      <c r="E71" s="176"/>
      <c r="F71" s="139">
        <v>124</v>
      </c>
      <c r="G71" s="139">
        <v>0</v>
      </c>
      <c r="H71" s="138">
        <f t="shared" si="3"/>
        <v>0</v>
      </c>
      <c r="I71" s="139">
        <f t="shared" si="1"/>
        <v>0</v>
      </c>
      <c r="J71" s="138" t="str">
        <f t="shared" si="4"/>
        <v>N/A</v>
      </c>
      <c r="K71" s="139">
        <v>0</v>
      </c>
      <c r="L71" s="139">
        <v>0</v>
      </c>
      <c r="M71" s="139">
        <v>0</v>
      </c>
      <c r="N71" s="139">
        <v>0</v>
      </c>
      <c r="O71" s="139">
        <v>0</v>
      </c>
      <c r="P71" s="204" t="str">
        <f t="shared" si="5"/>
        <v>N/A</v>
      </c>
      <c r="Q71" s="205">
        <v>0</v>
      </c>
      <c r="R71" s="206" t="str">
        <f t="shared" si="6"/>
        <v>N/A</v>
      </c>
      <c r="S71" s="207" t="str">
        <f t="shared" si="7"/>
        <v>N/A</v>
      </c>
      <c r="T71" s="146">
        <f t="shared" si="8"/>
        <v>0</v>
      </c>
      <c r="U71" s="208">
        <v>0</v>
      </c>
      <c r="V71" s="148">
        <f t="shared" si="9"/>
        <v>0</v>
      </c>
      <c r="W71" s="136" t="str">
        <f t="shared" si="10"/>
        <v>N/A</v>
      </c>
      <c r="X71" s="139">
        <v>44</v>
      </c>
      <c r="Y71" s="150">
        <f t="shared" si="11"/>
        <v>35.483870967741936</v>
      </c>
    </row>
    <row r="72" spans="1:25" s="179" customFormat="1" ht="12.75" customHeight="1">
      <c r="A72" s="379"/>
      <c r="B72" s="151" t="s">
        <v>54</v>
      </c>
      <c r="C72" s="152">
        <f>SUM(C68,C70)</f>
        <v>26399</v>
      </c>
      <c r="D72" s="152">
        <f>SUM(D68,D70)</f>
        <v>13322</v>
      </c>
      <c r="E72" s="153">
        <f aca="true" t="shared" si="25" ref="E72:E134">D72/C72*100</f>
        <v>50.46403272851244</v>
      </c>
      <c r="F72" s="152">
        <f>SUM(F68,F70)</f>
        <v>6985</v>
      </c>
      <c r="G72" s="152">
        <f>SUM(G68,G70)</f>
        <v>11</v>
      </c>
      <c r="H72" s="154">
        <f t="shared" si="3"/>
        <v>0.15748031496062992</v>
      </c>
      <c r="I72" s="152">
        <f aca="true" t="shared" si="26" ref="I72:I135">SUM(K72:N72)</f>
        <v>10</v>
      </c>
      <c r="J72" s="154">
        <f t="shared" si="4"/>
        <v>90.9090909090909</v>
      </c>
      <c r="K72" s="152">
        <f aca="true" t="shared" si="27" ref="K72:Q73">SUM(K68,K70)</f>
        <v>0</v>
      </c>
      <c r="L72" s="152">
        <f t="shared" si="27"/>
        <v>2</v>
      </c>
      <c r="M72" s="152">
        <f t="shared" si="27"/>
        <v>3</v>
      </c>
      <c r="N72" s="152">
        <f t="shared" si="27"/>
        <v>5</v>
      </c>
      <c r="O72" s="152">
        <f t="shared" si="27"/>
        <v>1</v>
      </c>
      <c r="P72" s="155">
        <f t="shared" si="5"/>
        <v>9.090909090909092</v>
      </c>
      <c r="Q72" s="156">
        <f t="shared" si="27"/>
        <v>0</v>
      </c>
      <c r="R72" s="155">
        <f t="shared" si="6"/>
        <v>0</v>
      </c>
      <c r="S72" s="177">
        <f t="shared" si="7"/>
        <v>9.090909090909092</v>
      </c>
      <c r="T72" s="178">
        <f t="shared" si="8"/>
        <v>0.02863278453829635</v>
      </c>
      <c r="U72" s="152">
        <f>SUM(U68,U70)</f>
        <v>1</v>
      </c>
      <c r="V72" s="159">
        <f t="shared" si="9"/>
        <v>0.014316392269148175</v>
      </c>
      <c r="W72" s="160">
        <f aca="true" t="shared" si="28" ref="W72:W135">IF(ISERROR(L72/G72),"N/A",L72/G72*100)</f>
        <v>18.181818181818183</v>
      </c>
      <c r="X72" s="152">
        <f>SUM(X68,X70)</f>
        <v>488</v>
      </c>
      <c r="Y72" s="161">
        <f t="shared" si="11"/>
        <v>6.986399427344309</v>
      </c>
    </row>
    <row r="73" spans="1:25" s="179" customFormat="1" ht="12.75" customHeight="1">
      <c r="A73" s="378"/>
      <c r="B73" s="191" t="s">
        <v>55</v>
      </c>
      <c r="C73" s="192"/>
      <c r="D73" s="192"/>
      <c r="E73" s="193"/>
      <c r="F73" s="194">
        <f>SUM(F69,F71)</f>
        <v>554</v>
      </c>
      <c r="G73" s="194">
        <f>SUM(G69,G71)</f>
        <v>1</v>
      </c>
      <c r="H73" s="195">
        <f t="shared" si="3"/>
        <v>0.18050541516245489</v>
      </c>
      <c r="I73" s="194">
        <f t="shared" si="26"/>
        <v>1</v>
      </c>
      <c r="J73" s="195">
        <f t="shared" si="4"/>
        <v>100</v>
      </c>
      <c r="K73" s="194">
        <f t="shared" si="27"/>
        <v>0</v>
      </c>
      <c r="L73" s="194">
        <f t="shared" si="27"/>
        <v>0</v>
      </c>
      <c r="M73" s="194">
        <f t="shared" si="27"/>
        <v>0</v>
      </c>
      <c r="N73" s="194">
        <f t="shared" si="27"/>
        <v>1</v>
      </c>
      <c r="O73" s="194">
        <f t="shared" si="27"/>
        <v>0</v>
      </c>
      <c r="P73" s="196">
        <f t="shared" si="5"/>
        <v>0</v>
      </c>
      <c r="Q73" s="197">
        <f t="shared" si="27"/>
        <v>0</v>
      </c>
      <c r="R73" s="196">
        <f t="shared" si="6"/>
        <v>0</v>
      </c>
      <c r="S73" s="198">
        <f t="shared" si="7"/>
        <v>0</v>
      </c>
      <c r="T73" s="199">
        <f t="shared" si="8"/>
        <v>0</v>
      </c>
      <c r="U73" s="194">
        <f>SUM(U69,U71)</f>
        <v>0</v>
      </c>
      <c r="V73" s="200">
        <f t="shared" si="9"/>
        <v>0</v>
      </c>
      <c r="W73" s="201">
        <f t="shared" si="28"/>
        <v>0</v>
      </c>
      <c r="X73" s="194">
        <f>SUM(X69,X71)</f>
        <v>79</v>
      </c>
      <c r="Y73" s="202">
        <f t="shared" si="11"/>
        <v>14.259927797833935</v>
      </c>
    </row>
    <row r="74" spans="1:25" s="190" customFormat="1" ht="12.75" customHeight="1">
      <c r="A74" s="378" t="s">
        <v>66</v>
      </c>
      <c r="B74" s="188" t="s">
        <v>50</v>
      </c>
      <c r="C74" s="152">
        <v>4518</v>
      </c>
      <c r="D74" s="152">
        <v>2076</v>
      </c>
      <c r="E74" s="153">
        <f t="shared" si="25"/>
        <v>45.949535192563076</v>
      </c>
      <c r="F74" s="152">
        <v>786</v>
      </c>
      <c r="G74" s="152">
        <v>39</v>
      </c>
      <c r="H74" s="154">
        <f t="shared" si="3"/>
        <v>4.961832061068702</v>
      </c>
      <c r="I74" s="152">
        <f t="shared" si="26"/>
        <v>24</v>
      </c>
      <c r="J74" s="154">
        <f t="shared" si="4"/>
        <v>61.53846153846154</v>
      </c>
      <c r="K74" s="152">
        <v>4</v>
      </c>
      <c r="L74" s="152">
        <v>0</v>
      </c>
      <c r="M74" s="152">
        <v>0</v>
      </c>
      <c r="N74" s="152">
        <v>20</v>
      </c>
      <c r="O74" s="152">
        <v>0</v>
      </c>
      <c r="P74" s="155">
        <f t="shared" si="5"/>
        <v>0</v>
      </c>
      <c r="Q74" s="156">
        <v>15</v>
      </c>
      <c r="R74" s="155">
        <f t="shared" si="6"/>
        <v>38.46153846153847</v>
      </c>
      <c r="S74" s="177">
        <f t="shared" si="7"/>
        <v>38.46153846153847</v>
      </c>
      <c r="T74" s="178">
        <f t="shared" si="8"/>
        <v>0</v>
      </c>
      <c r="U74" s="189">
        <v>0</v>
      </c>
      <c r="V74" s="159">
        <f t="shared" si="9"/>
        <v>0</v>
      </c>
      <c r="W74" s="160">
        <f t="shared" si="28"/>
        <v>0</v>
      </c>
      <c r="X74" s="152">
        <v>135</v>
      </c>
      <c r="Y74" s="161">
        <f t="shared" si="11"/>
        <v>17.17557251908397</v>
      </c>
    </row>
    <row r="75" spans="1:25" s="172" customFormat="1" ht="12.75" customHeight="1">
      <c r="A75" s="378"/>
      <c r="B75" s="125" t="s">
        <v>51</v>
      </c>
      <c r="C75" s="173"/>
      <c r="D75" s="173"/>
      <c r="E75" s="174"/>
      <c r="F75" s="126">
        <v>50</v>
      </c>
      <c r="G75" s="126">
        <v>2</v>
      </c>
      <c r="H75" s="128">
        <f t="shared" si="3"/>
        <v>4</v>
      </c>
      <c r="I75" s="126">
        <f t="shared" si="26"/>
        <v>2</v>
      </c>
      <c r="J75" s="128">
        <f t="shared" si="4"/>
        <v>100</v>
      </c>
      <c r="K75" s="126">
        <v>0</v>
      </c>
      <c r="L75" s="126">
        <v>0</v>
      </c>
      <c r="M75" s="126">
        <v>0</v>
      </c>
      <c r="N75" s="126">
        <v>2</v>
      </c>
      <c r="O75" s="126">
        <v>0</v>
      </c>
      <c r="P75" s="129">
        <f t="shared" si="5"/>
        <v>0</v>
      </c>
      <c r="Q75" s="130">
        <v>0</v>
      </c>
      <c r="R75" s="131">
        <f t="shared" si="6"/>
        <v>0</v>
      </c>
      <c r="S75" s="132">
        <f t="shared" si="7"/>
        <v>0</v>
      </c>
      <c r="T75" s="133">
        <f t="shared" si="8"/>
        <v>0</v>
      </c>
      <c r="U75" s="134">
        <v>0</v>
      </c>
      <c r="V75" s="135">
        <f t="shared" si="9"/>
        <v>0</v>
      </c>
      <c r="W75" s="136">
        <f t="shared" si="28"/>
        <v>0</v>
      </c>
      <c r="X75" s="126">
        <v>9</v>
      </c>
      <c r="Y75" s="137">
        <f t="shared" si="11"/>
        <v>18</v>
      </c>
    </row>
    <row r="76" spans="1:25" s="172" customFormat="1" ht="12.75" customHeight="1">
      <c r="A76" s="378"/>
      <c r="B76" s="125" t="s">
        <v>52</v>
      </c>
      <c r="C76" s="126">
        <v>5453</v>
      </c>
      <c r="D76" s="126">
        <v>3376</v>
      </c>
      <c r="E76" s="127">
        <f t="shared" si="25"/>
        <v>61.91087474784523</v>
      </c>
      <c r="F76" s="126">
        <v>1747</v>
      </c>
      <c r="G76" s="126">
        <v>55</v>
      </c>
      <c r="H76" s="138">
        <f t="shared" si="3"/>
        <v>3.1482541499713794</v>
      </c>
      <c r="I76" s="139">
        <f t="shared" si="26"/>
        <v>50</v>
      </c>
      <c r="J76" s="138">
        <f t="shared" si="4"/>
        <v>90.9090909090909</v>
      </c>
      <c r="K76" s="126">
        <v>14</v>
      </c>
      <c r="L76" s="126">
        <v>0</v>
      </c>
      <c r="M76" s="126">
        <v>0</v>
      </c>
      <c r="N76" s="126">
        <v>36</v>
      </c>
      <c r="O76" s="126">
        <v>0</v>
      </c>
      <c r="P76" s="129">
        <f t="shared" si="5"/>
        <v>0</v>
      </c>
      <c r="Q76" s="130">
        <v>5</v>
      </c>
      <c r="R76" s="131">
        <f t="shared" si="6"/>
        <v>9.090909090909092</v>
      </c>
      <c r="S76" s="132">
        <f t="shared" si="7"/>
        <v>9.090909090909092</v>
      </c>
      <c r="T76" s="133">
        <f t="shared" si="8"/>
        <v>0</v>
      </c>
      <c r="U76" s="134">
        <v>0</v>
      </c>
      <c r="V76" s="135">
        <f t="shared" si="9"/>
        <v>0</v>
      </c>
      <c r="W76" s="136">
        <f t="shared" si="28"/>
        <v>0</v>
      </c>
      <c r="X76" s="126">
        <v>293</v>
      </c>
      <c r="Y76" s="137">
        <f t="shared" si="11"/>
        <v>16.771608471665715</v>
      </c>
    </row>
    <row r="77" spans="1:25" s="172" customFormat="1" ht="12.75" customHeight="1">
      <c r="A77" s="378"/>
      <c r="B77" s="140" t="s">
        <v>53</v>
      </c>
      <c r="C77" s="175"/>
      <c r="D77" s="175"/>
      <c r="E77" s="176"/>
      <c r="F77" s="139">
        <v>8</v>
      </c>
      <c r="G77" s="139">
        <v>1</v>
      </c>
      <c r="H77" s="138">
        <f t="shared" si="3"/>
        <v>12.5</v>
      </c>
      <c r="I77" s="139">
        <f t="shared" si="26"/>
        <v>1</v>
      </c>
      <c r="J77" s="138">
        <f t="shared" si="4"/>
        <v>100</v>
      </c>
      <c r="K77" s="141">
        <v>0</v>
      </c>
      <c r="L77" s="141">
        <v>0</v>
      </c>
      <c r="M77" s="141">
        <v>0</v>
      </c>
      <c r="N77" s="141">
        <v>1</v>
      </c>
      <c r="O77" s="141">
        <v>0</v>
      </c>
      <c r="P77" s="142">
        <f t="shared" si="5"/>
        <v>0</v>
      </c>
      <c r="Q77" s="143">
        <v>0</v>
      </c>
      <c r="R77" s="144">
        <f t="shared" si="6"/>
        <v>0</v>
      </c>
      <c r="S77" s="145">
        <f t="shared" si="7"/>
        <v>0</v>
      </c>
      <c r="T77" s="146">
        <f t="shared" si="8"/>
        <v>0</v>
      </c>
      <c r="U77" s="147">
        <v>0</v>
      </c>
      <c r="V77" s="148">
        <f t="shared" si="9"/>
        <v>0</v>
      </c>
      <c r="W77" s="136">
        <f t="shared" si="28"/>
        <v>0</v>
      </c>
      <c r="X77" s="141">
        <v>4</v>
      </c>
      <c r="Y77" s="150">
        <f t="shared" si="11"/>
        <v>50</v>
      </c>
    </row>
    <row r="78" spans="1:25" s="179" customFormat="1" ht="12.75" customHeight="1">
      <c r="A78" s="379"/>
      <c r="B78" s="151" t="s">
        <v>54</v>
      </c>
      <c r="C78" s="152">
        <f>SUM(C74,C76)</f>
        <v>9971</v>
      </c>
      <c r="D78" s="152">
        <f>SUM(D74,D76)</f>
        <v>5452</v>
      </c>
      <c r="E78" s="153">
        <f t="shared" si="25"/>
        <v>54.67856784675559</v>
      </c>
      <c r="F78" s="152">
        <f>SUM(F74,F76)</f>
        <v>2533</v>
      </c>
      <c r="G78" s="152">
        <f>SUM(G74,G76)</f>
        <v>94</v>
      </c>
      <c r="H78" s="154">
        <f t="shared" si="3"/>
        <v>3.7110146071851555</v>
      </c>
      <c r="I78" s="152">
        <f t="shared" si="26"/>
        <v>74</v>
      </c>
      <c r="J78" s="154">
        <f t="shared" si="4"/>
        <v>78.72340425531915</v>
      </c>
      <c r="K78" s="152">
        <f aca="true" t="shared" si="29" ref="K78:Q79">SUM(K74,K76)</f>
        <v>18</v>
      </c>
      <c r="L78" s="152">
        <f t="shared" si="29"/>
        <v>0</v>
      </c>
      <c r="M78" s="152">
        <f t="shared" si="29"/>
        <v>0</v>
      </c>
      <c r="N78" s="152">
        <f t="shared" si="29"/>
        <v>56</v>
      </c>
      <c r="O78" s="152">
        <f t="shared" si="29"/>
        <v>0</v>
      </c>
      <c r="P78" s="155">
        <f t="shared" si="5"/>
        <v>0</v>
      </c>
      <c r="Q78" s="156">
        <f t="shared" si="29"/>
        <v>20</v>
      </c>
      <c r="R78" s="155">
        <f t="shared" si="6"/>
        <v>21.27659574468085</v>
      </c>
      <c r="S78" s="177">
        <f t="shared" si="7"/>
        <v>21.27659574468085</v>
      </c>
      <c r="T78" s="178">
        <f t="shared" si="8"/>
        <v>0</v>
      </c>
      <c r="U78" s="152">
        <f>SUM(U74,U76)</f>
        <v>0</v>
      </c>
      <c r="V78" s="159">
        <f t="shared" si="9"/>
        <v>0</v>
      </c>
      <c r="W78" s="160">
        <f t="shared" si="28"/>
        <v>0</v>
      </c>
      <c r="X78" s="152">
        <f>SUM(X74,X76)</f>
        <v>428</v>
      </c>
      <c r="Y78" s="161">
        <f t="shared" si="11"/>
        <v>16.89696012633241</v>
      </c>
    </row>
    <row r="79" spans="1:25" s="179" customFormat="1" ht="12.75" customHeight="1" thickBot="1">
      <c r="A79" s="378"/>
      <c r="B79" s="191" t="s">
        <v>55</v>
      </c>
      <c r="C79" s="192"/>
      <c r="D79" s="192"/>
      <c r="E79" s="193"/>
      <c r="F79" s="194">
        <f>SUM(F75,F77)</f>
        <v>58</v>
      </c>
      <c r="G79" s="194">
        <f>SUM(G75,G77)</f>
        <v>3</v>
      </c>
      <c r="H79" s="195">
        <f t="shared" si="3"/>
        <v>5.172413793103448</v>
      </c>
      <c r="I79" s="194">
        <f t="shared" si="26"/>
        <v>3</v>
      </c>
      <c r="J79" s="195">
        <f t="shared" si="4"/>
        <v>100</v>
      </c>
      <c r="K79" s="194">
        <f t="shared" si="29"/>
        <v>0</v>
      </c>
      <c r="L79" s="194">
        <f t="shared" si="29"/>
        <v>0</v>
      </c>
      <c r="M79" s="194">
        <f t="shared" si="29"/>
        <v>0</v>
      </c>
      <c r="N79" s="194">
        <f t="shared" si="29"/>
        <v>3</v>
      </c>
      <c r="O79" s="194">
        <f t="shared" si="29"/>
        <v>0</v>
      </c>
      <c r="P79" s="196">
        <f t="shared" si="5"/>
        <v>0</v>
      </c>
      <c r="Q79" s="197">
        <f t="shared" si="29"/>
        <v>0</v>
      </c>
      <c r="R79" s="196">
        <f t="shared" si="6"/>
        <v>0</v>
      </c>
      <c r="S79" s="198">
        <f t="shared" si="7"/>
        <v>0</v>
      </c>
      <c r="T79" s="199">
        <f t="shared" si="8"/>
        <v>0</v>
      </c>
      <c r="U79" s="194">
        <f>SUM(U75,U77)</f>
        <v>0</v>
      </c>
      <c r="V79" s="200">
        <f t="shared" si="9"/>
        <v>0</v>
      </c>
      <c r="W79" s="201">
        <f t="shared" si="28"/>
        <v>0</v>
      </c>
      <c r="X79" s="194">
        <f>SUM(X75,X77)</f>
        <v>13</v>
      </c>
      <c r="Y79" s="202">
        <f t="shared" si="11"/>
        <v>22.413793103448278</v>
      </c>
    </row>
    <row r="80" spans="1:25" ht="12.75" customHeight="1">
      <c r="A80" s="374" t="s">
        <v>67</v>
      </c>
      <c r="B80" s="47" t="s">
        <v>50</v>
      </c>
      <c r="C80" s="48">
        <f>SUM(C62,C68,C74)</f>
        <v>27959</v>
      </c>
      <c r="D80" s="48">
        <f>SUM(D62,D68,D74)</f>
        <v>11771</v>
      </c>
      <c r="E80" s="49">
        <f t="shared" si="25"/>
        <v>42.10093350978218</v>
      </c>
      <c r="F80" s="48">
        <f aca="true" t="shared" si="30" ref="F80:G83">SUM(F62,F68,F74)</f>
        <v>5072</v>
      </c>
      <c r="G80" s="48">
        <f t="shared" si="30"/>
        <v>110</v>
      </c>
      <c r="H80" s="50">
        <f t="shared" si="3"/>
        <v>2.168769716088328</v>
      </c>
      <c r="I80" s="48">
        <f t="shared" si="26"/>
        <v>84</v>
      </c>
      <c r="J80" s="50">
        <f t="shared" si="4"/>
        <v>76.36363636363637</v>
      </c>
      <c r="K80" s="48">
        <f aca="true" t="shared" si="31" ref="K80:Q83">SUM(K62,K68,K74)</f>
        <v>15</v>
      </c>
      <c r="L80" s="48">
        <f t="shared" si="31"/>
        <v>2</v>
      </c>
      <c r="M80" s="48">
        <f t="shared" si="31"/>
        <v>4</v>
      </c>
      <c r="N80" s="48">
        <f t="shared" si="31"/>
        <v>63</v>
      </c>
      <c r="O80" s="48">
        <f t="shared" si="31"/>
        <v>1</v>
      </c>
      <c r="P80" s="52">
        <f t="shared" si="5"/>
        <v>0.9090909090909091</v>
      </c>
      <c r="Q80" s="53">
        <f t="shared" si="31"/>
        <v>25</v>
      </c>
      <c r="R80" s="52">
        <f t="shared" si="6"/>
        <v>22.727272727272727</v>
      </c>
      <c r="S80" s="54">
        <f t="shared" si="7"/>
        <v>23.636363636363637</v>
      </c>
      <c r="T80" s="55">
        <f t="shared" si="8"/>
        <v>0.03943217665615142</v>
      </c>
      <c r="U80" s="56">
        <f>SUM(U62,U68,U74)</f>
        <v>0</v>
      </c>
      <c r="V80" s="57">
        <f t="shared" si="9"/>
        <v>0</v>
      </c>
      <c r="W80" s="58">
        <f t="shared" si="28"/>
        <v>1.8181818181818181</v>
      </c>
      <c r="X80" s="48">
        <f>SUM(X62,X68,X74)</f>
        <v>740</v>
      </c>
      <c r="Y80" s="59">
        <f t="shared" si="11"/>
        <v>14.589905362776026</v>
      </c>
    </row>
    <row r="81" spans="1:25" ht="12.75" customHeight="1">
      <c r="A81" s="375"/>
      <c r="B81" s="60" t="s">
        <v>51</v>
      </c>
      <c r="C81" s="61"/>
      <c r="D81" s="61"/>
      <c r="E81" s="62"/>
      <c r="F81" s="63">
        <f t="shared" si="30"/>
        <v>683</v>
      </c>
      <c r="G81" s="63">
        <f t="shared" si="30"/>
        <v>3</v>
      </c>
      <c r="H81" s="64">
        <f t="shared" si="3"/>
        <v>0.43923865300146414</v>
      </c>
      <c r="I81" s="63">
        <f t="shared" si="26"/>
        <v>3</v>
      </c>
      <c r="J81" s="64">
        <f t="shared" si="4"/>
        <v>100</v>
      </c>
      <c r="K81" s="63">
        <f t="shared" si="31"/>
        <v>0</v>
      </c>
      <c r="L81" s="63">
        <f t="shared" si="31"/>
        <v>0</v>
      </c>
      <c r="M81" s="63">
        <f t="shared" si="31"/>
        <v>0</v>
      </c>
      <c r="N81" s="63">
        <f t="shared" si="31"/>
        <v>3</v>
      </c>
      <c r="O81" s="63">
        <f t="shared" si="31"/>
        <v>0</v>
      </c>
      <c r="P81" s="65">
        <f t="shared" si="5"/>
        <v>0</v>
      </c>
      <c r="Q81" s="66">
        <f t="shared" si="31"/>
        <v>0</v>
      </c>
      <c r="R81" s="67">
        <f t="shared" si="6"/>
        <v>0</v>
      </c>
      <c r="S81" s="68">
        <f t="shared" si="7"/>
        <v>0</v>
      </c>
      <c r="T81" s="69">
        <f t="shared" si="8"/>
        <v>0</v>
      </c>
      <c r="U81" s="70">
        <f>SUM(U63,U69,U75)</f>
        <v>0</v>
      </c>
      <c r="V81" s="71">
        <f t="shared" si="9"/>
        <v>0</v>
      </c>
      <c r="W81" s="72">
        <f t="shared" si="28"/>
        <v>0</v>
      </c>
      <c r="X81" s="63">
        <f>SUM(X63,X69,X75)</f>
        <v>161</v>
      </c>
      <c r="Y81" s="73">
        <f t="shared" si="11"/>
        <v>23.57247437774524</v>
      </c>
    </row>
    <row r="82" spans="1:25" ht="12.75" customHeight="1">
      <c r="A82" s="375"/>
      <c r="B82" s="60" t="s">
        <v>52</v>
      </c>
      <c r="C82" s="63">
        <f>SUM(C64,C70,C76)</f>
        <v>33079</v>
      </c>
      <c r="D82" s="63">
        <f>SUM(D64,D70,D76)</f>
        <v>20340</v>
      </c>
      <c r="E82" s="74">
        <f t="shared" si="25"/>
        <v>61.48916230841319</v>
      </c>
      <c r="F82" s="63">
        <f t="shared" si="30"/>
        <v>10176</v>
      </c>
      <c r="G82" s="63">
        <f t="shared" si="30"/>
        <v>134</v>
      </c>
      <c r="H82" s="75">
        <f t="shared" si="3"/>
        <v>1.3168238993710693</v>
      </c>
      <c r="I82" s="76">
        <f t="shared" si="26"/>
        <v>122</v>
      </c>
      <c r="J82" s="75">
        <f t="shared" si="4"/>
        <v>91.04477611940298</v>
      </c>
      <c r="K82" s="63">
        <f t="shared" si="31"/>
        <v>30</v>
      </c>
      <c r="L82" s="63">
        <f t="shared" si="31"/>
        <v>2</v>
      </c>
      <c r="M82" s="63">
        <f t="shared" si="31"/>
        <v>6</v>
      </c>
      <c r="N82" s="63">
        <f t="shared" si="31"/>
        <v>84</v>
      </c>
      <c r="O82" s="63">
        <f t="shared" si="31"/>
        <v>0</v>
      </c>
      <c r="P82" s="65">
        <f t="shared" si="5"/>
        <v>0</v>
      </c>
      <c r="Q82" s="66">
        <f t="shared" si="31"/>
        <v>12</v>
      </c>
      <c r="R82" s="67">
        <f t="shared" si="6"/>
        <v>8.955223880597014</v>
      </c>
      <c r="S82" s="68">
        <f t="shared" si="7"/>
        <v>8.955223880597014</v>
      </c>
      <c r="T82" s="69">
        <f t="shared" si="8"/>
        <v>0.019654088050314468</v>
      </c>
      <c r="U82" s="70">
        <f>SUM(U64,U70,U76)</f>
        <v>1</v>
      </c>
      <c r="V82" s="71">
        <f t="shared" si="9"/>
        <v>0.009827044025157234</v>
      </c>
      <c r="W82" s="72">
        <f t="shared" si="28"/>
        <v>1.4925373134328357</v>
      </c>
      <c r="X82" s="63">
        <f>SUM(X64,X70,X76)</f>
        <v>1351</v>
      </c>
      <c r="Y82" s="73">
        <f t="shared" si="11"/>
        <v>13.276336477987421</v>
      </c>
    </row>
    <row r="83" spans="1:25" ht="12.75" customHeight="1">
      <c r="A83" s="375"/>
      <c r="B83" s="77" t="s">
        <v>53</v>
      </c>
      <c r="C83" s="78"/>
      <c r="D83" s="78"/>
      <c r="E83" s="79"/>
      <c r="F83" s="76">
        <f t="shared" si="30"/>
        <v>167</v>
      </c>
      <c r="G83" s="76">
        <f t="shared" si="30"/>
        <v>1</v>
      </c>
      <c r="H83" s="75">
        <f t="shared" si="3"/>
        <v>0.5988023952095809</v>
      </c>
      <c r="I83" s="76">
        <f t="shared" si="26"/>
        <v>1</v>
      </c>
      <c r="J83" s="75">
        <f t="shared" si="4"/>
        <v>100</v>
      </c>
      <c r="K83" s="80">
        <f t="shared" si="31"/>
        <v>0</v>
      </c>
      <c r="L83" s="80">
        <f t="shared" si="31"/>
        <v>0</v>
      </c>
      <c r="M83" s="80">
        <f t="shared" si="31"/>
        <v>0</v>
      </c>
      <c r="N83" s="80">
        <f t="shared" si="31"/>
        <v>1</v>
      </c>
      <c r="O83" s="80">
        <f t="shared" si="31"/>
        <v>0</v>
      </c>
      <c r="P83" s="81">
        <f t="shared" si="5"/>
        <v>0</v>
      </c>
      <c r="Q83" s="82">
        <f t="shared" si="31"/>
        <v>0</v>
      </c>
      <c r="R83" s="83">
        <f t="shared" si="6"/>
        <v>0</v>
      </c>
      <c r="S83" s="84">
        <f t="shared" si="7"/>
        <v>0</v>
      </c>
      <c r="T83" s="85">
        <f t="shared" si="8"/>
        <v>0</v>
      </c>
      <c r="U83" s="86">
        <f>SUM(U65,U71,U77)</f>
        <v>0</v>
      </c>
      <c r="V83" s="87">
        <f t="shared" si="9"/>
        <v>0</v>
      </c>
      <c r="W83" s="72">
        <f t="shared" si="28"/>
        <v>0</v>
      </c>
      <c r="X83" s="80">
        <f>SUM(X65,X71,X77)</f>
        <v>74</v>
      </c>
      <c r="Y83" s="89">
        <f t="shared" si="11"/>
        <v>44.31137724550898</v>
      </c>
    </row>
    <row r="84" spans="1:25" ht="12.75" customHeight="1">
      <c r="A84" s="376"/>
      <c r="B84" s="90" t="s">
        <v>54</v>
      </c>
      <c r="C84" s="91">
        <f>SUM(C80,C82)</f>
        <v>61038</v>
      </c>
      <c r="D84" s="91">
        <f>SUM(D80,D82)</f>
        <v>32111</v>
      </c>
      <c r="E84" s="92">
        <f t="shared" si="25"/>
        <v>52.60821127822013</v>
      </c>
      <c r="F84" s="91">
        <f>SUM(F80,F82)</f>
        <v>15248</v>
      </c>
      <c r="G84" s="91">
        <f>SUM(G80,G82)</f>
        <v>244</v>
      </c>
      <c r="H84" s="93">
        <f t="shared" si="3"/>
        <v>1.6002098635886672</v>
      </c>
      <c r="I84" s="91">
        <f t="shared" si="26"/>
        <v>206</v>
      </c>
      <c r="J84" s="93">
        <f t="shared" si="4"/>
        <v>84.42622950819673</v>
      </c>
      <c r="K84" s="91">
        <f aca="true" t="shared" si="32" ref="K84:Q85">SUM(K80,K82)</f>
        <v>45</v>
      </c>
      <c r="L84" s="91">
        <f t="shared" si="32"/>
        <v>4</v>
      </c>
      <c r="M84" s="91">
        <f t="shared" si="32"/>
        <v>10</v>
      </c>
      <c r="N84" s="91">
        <f t="shared" si="32"/>
        <v>147</v>
      </c>
      <c r="O84" s="91">
        <f t="shared" si="32"/>
        <v>1</v>
      </c>
      <c r="P84" s="94">
        <f t="shared" si="5"/>
        <v>0.4098360655737705</v>
      </c>
      <c r="Q84" s="95">
        <f t="shared" si="32"/>
        <v>37</v>
      </c>
      <c r="R84" s="94">
        <f t="shared" si="6"/>
        <v>15.163934426229508</v>
      </c>
      <c r="S84" s="96">
        <f t="shared" si="7"/>
        <v>15.573770491803279</v>
      </c>
      <c r="T84" s="97">
        <f t="shared" si="8"/>
        <v>0.026232948583420776</v>
      </c>
      <c r="U84" s="91">
        <f>SUM(U80,U82)</f>
        <v>1</v>
      </c>
      <c r="V84" s="98">
        <f t="shared" si="9"/>
        <v>0.006558237145855194</v>
      </c>
      <c r="W84" s="99">
        <f t="shared" si="28"/>
        <v>1.639344262295082</v>
      </c>
      <c r="X84" s="91">
        <f>SUM(X80,X82)</f>
        <v>2091</v>
      </c>
      <c r="Y84" s="100">
        <f t="shared" si="11"/>
        <v>13.713273871983212</v>
      </c>
    </row>
    <row r="85" spans="1:25" ht="12.75" customHeight="1" thickBot="1">
      <c r="A85" s="377"/>
      <c r="B85" s="101" t="s">
        <v>55</v>
      </c>
      <c r="C85" s="102"/>
      <c r="D85" s="102"/>
      <c r="E85" s="103"/>
      <c r="F85" s="104">
        <f>SUM(F81,F83)</f>
        <v>850</v>
      </c>
      <c r="G85" s="104">
        <f>SUM(G81,G83)</f>
        <v>4</v>
      </c>
      <c r="H85" s="105">
        <f aca="true" t="shared" si="33" ref="H85:H148">IF(ISERROR(G85/F85),"N/A",G85/F85*100)</f>
        <v>0.4705882352941176</v>
      </c>
      <c r="I85" s="104">
        <f t="shared" si="26"/>
        <v>4</v>
      </c>
      <c r="J85" s="105">
        <f aca="true" t="shared" si="34" ref="J85:J148">IF(ISERROR(I85/G85),"N/A",I85/G85*100)</f>
        <v>100</v>
      </c>
      <c r="K85" s="104">
        <f t="shared" si="32"/>
        <v>0</v>
      </c>
      <c r="L85" s="104">
        <f t="shared" si="32"/>
        <v>0</v>
      </c>
      <c r="M85" s="104">
        <f t="shared" si="32"/>
        <v>0</v>
      </c>
      <c r="N85" s="104">
        <f t="shared" si="32"/>
        <v>4</v>
      </c>
      <c r="O85" s="104">
        <f t="shared" si="32"/>
        <v>0</v>
      </c>
      <c r="P85" s="106">
        <f aca="true" t="shared" si="35" ref="P85:P148">IF(ISERROR(O85/G85),"N/A",O85/G85*100)</f>
        <v>0</v>
      </c>
      <c r="Q85" s="107">
        <f t="shared" si="32"/>
        <v>0</v>
      </c>
      <c r="R85" s="106">
        <f aca="true" t="shared" si="36" ref="R85:R148">IF(ISERROR(Q85/G85),"N/A",Q85/G85*100)</f>
        <v>0</v>
      </c>
      <c r="S85" s="108">
        <f aca="true" t="shared" si="37" ref="S85:S148">IF(ISERROR((O85+Q85)/G85),"N/A",(O85+Q85)/G85*100)</f>
        <v>0</v>
      </c>
      <c r="T85" s="109">
        <f aca="true" t="shared" si="38" ref="T85:T148">IF(ISERROR(L85/F85),"N/A",L85/F85*100)</f>
        <v>0</v>
      </c>
      <c r="U85" s="104">
        <f>SUM(U81,U83)</f>
        <v>0</v>
      </c>
      <c r="V85" s="110">
        <f aca="true" t="shared" si="39" ref="V85:V148">IF(ISERROR(U85/F85),"N/A",U85/F85*100)</f>
        <v>0</v>
      </c>
      <c r="W85" s="111">
        <f t="shared" si="28"/>
        <v>0</v>
      </c>
      <c r="X85" s="104">
        <f>SUM(X81,X83)</f>
        <v>235</v>
      </c>
      <c r="Y85" s="112">
        <f aca="true" t="shared" si="40" ref="Y85:Y148">IF(ISERROR(X85/F85),"N/A",X85/F85*100)</f>
        <v>27.647058823529413</v>
      </c>
    </row>
    <row r="86" spans="1:25" s="172" customFormat="1" ht="12.75" customHeight="1">
      <c r="A86" s="380" t="s">
        <v>68</v>
      </c>
      <c r="B86" s="113" t="s">
        <v>50</v>
      </c>
      <c r="C86" s="114">
        <v>16658</v>
      </c>
      <c r="D86" s="114">
        <v>6389</v>
      </c>
      <c r="E86" s="115">
        <f t="shared" si="25"/>
        <v>38.35394405090647</v>
      </c>
      <c r="F86" s="114">
        <v>1198</v>
      </c>
      <c r="G86" s="114">
        <v>54</v>
      </c>
      <c r="H86" s="116">
        <f t="shared" si="33"/>
        <v>4.507512520868113</v>
      </c>
      <c r="I86" s="114">
        <f t="shared" si="26"/>
        <v>30</v>
      </c>
      <c r="J86" s="116">
        <f t="shared" si="34"/>
        <v>55.55555555555556</v>
      </c>
      <c r="K86" s="114">
        <v>14</v>
      </c>
      <c r="L86" s="114">
        <v>2</v>
      </c>
      <c r="M86" s="114">
        <v>1</v>
      </c>
      <c r="N86" s="114">
        <v>13</v>
      </c>
      <c r="O86" s="114">
        <v>24</v>
      </c>
      <c r="P86" s="117">
        <f t="shared" si="35"/>
        <v>44.44444444444444</v>
      </c>
      <c r="Q86" s="118">
        <v>0</v>
      </c>
      <c r="R86" s="117">
        <f t="shared" si="36"/>
        <v>0</v>
      </c>
      <c r="S86" s="119">
        <f t="shared" si="37"/>
        <v>44.44444444444444</v>
      </c>
      <c r="T86" s="120">
        <f t="shared" si="38"/>
        <v>0.1669449081803005</v>
      </c>
      <c r="U86" s="121">
        <v>0</v>
      </c>
      <c r="V86" s="122">
        <f t="shared" si="39"/>
        <v>0</v>
      </c>
      <c r="W86" s="123">
        <f t="shared" si="28"/>
        <v>3.7037037037037033</v>
      </c>
      <c r="X86" s="114">
        <v>601</v>
      </c>
      <c r="Y86" s="124">
        <f t="shared" si="40"/>
        <v>50.1669449081803</v>
      </c>
    </row>
    <row r="87" spans="1:25" s="172" customFormat="1" ht="12.75" customHeight="1">
      <c r="A87" s="378"/>
      <c r="B87" s="125" t="s">
        <v>51</v>
      </c>
      <c r="C87" s="173"/>
      <c r="D87" s="173"/>
      <c r="E87" s="174"/>
      <c r="F87" s="126">
        <v>69</v>
      </c>
      <c r="G87" s="126">
        <v>1</v>
      </c>
      <c r="H87" s="128">
        <f t="shared" si="33"/>
        <v>1.4492753623188406</v>
      </c>
      <c r="I87" s="126">
        <f t="shared" si="26"/>
        <v>1</v>
      </c>
      <c r="J87" s="128">
        <f t="shared" si="34"/>
        <v>100</v>
      </c>
      <c r="K87" s="126">
        <v>0</v>
      </c>
      <c r="L87" s="126">
        <v>0</v>
      </c>
      <c r="M87" s="126">
        <v>0</v>
      </c>
      <c r="N87" s="126">
        <v>1</v>
      </c>
      <c r="O87" s="126">
        <v>0</v>
      </c>
      <c r="P87" s="129">
        <f t="shared" si="35"/>
        <v>0</v>
      </c>
      <c r="Q87" s="130">
        <v>0</v>
      </c>
      <c r="R87" s="131">
        <f t="shared" si="36"/>
        <v>0</v>
      </c>
      <c r="S87" s="132">
        <f t="shared" si="37"/>
        <v>0</v>
      </c>
      <c r="T87" s="133">
        <f t="shared" si="38"/>
        <v>0</v>
      </c>
      <c r="U87" s="134">
        <v>0</v>
      </c>
      <c r="V87" s="135">
        <f t="shared" si="39"/>
        <v>0</v>
      </c>
      <c r="W87" s="136">
        <f t="shared" si="28"/>
        <v>0</v>
      </c>
      <c r="X87" s="126">
        <v>25</v>
      </c>
      <c r="Y87" s="137">
        <f t="shared" si="40"/>
        <v>36.231884057971016</v>
      </c>
    </row>
    <row r="88" spans="1:25" s="172" customFormat="1" ht="12.75" customHeight="1">
      <c r="A88" s="378"/>
      <c r="B88" s="125" t="s">
        <v>52</v>
      </c>
      <c r="C88" s="126">
        <v>19471</v>
      </c>
      <c r="D88" s="126">
        <v>12018</v>
      </c>
      <c r="E88" s="127">
        <f t="shared" si="25"/>
        <v>61.72256175851266</v>
      </c>
      <c r="F88" s="126">
        <v>2223</v>
      </c>
      <c r="G88" s="126">
        <v>59</v>
      </c>
      <c r="H88" s="138">
        <f t="shared" si="33"/>
        <v>2.654071075123707</v>
      </c>
      <c r="I88" s="139">
        <f t="shared" si="26"/>
        <v>38</v>
      </c>
      <c r="J88" s="138">
        <f t="shared" si="34"/>
        <v>64.40677966101694</v>
      </c>
      <c r="K88" s="126">
        <v>23</v>
      </c>
      <c r="L88" s="126">
        <v>1</v>
      </c>
      <c r="M88" s="126">
        <v>2</v>
      </c>
      <c r="N88" s="126">
        <v>12</v>
      </c>
      <c r="O88" s="126">
        <v>21</v>
      </c>
      <c r="P88" s="129">
        <f t="shared" si="35"/>
        <v>35.59322033898305</v>
      </c>
      <c r="Q88" s="130">
        <v>0</v>
      </c>
      <c r="R88" s="131">
        <f t="shared" si="36"/>
        <v>0</v>
      </c>
      <c r="S88" s="132">
        <f t="shared" si="37"/>
        <v>35.59322033898305</v>
      </c>
      <c r="T88" s="133">
        <f t="shared" si="38"/>
        <v>0.0449842555105713</v>
      </c>
      <c r="U88" s="134">
        <v>0</v>
      </c>
      <c r="V88" s="135">
        <f t="shared" si="39"/>
        <v>0</v>
      </c>
      <c r="W88" s="136">
        <f t="shared" si="28"/>
        <v>1.694915254237288</v>
      </c>
      <c r="X88" s="126">
        <v>760</v>
      </c>
      <c r="Y88" s="137">
        <f t="shared" si="40"/>
        <v>34.18803418803419</v>
      </c>
    </row>
    <row r="89" spans="1:25" s="172" customFormat="1" ht="12.75" customHeight="1">
      <c r="A89" s="378"/>
      <c r="B89" s="140" t="s">
        <v>53</v>
      </c>
      <c r="C89" s="175"/>
      <c r="D89" s="175"/>
      <c r="E89" s="176"/>
      <c r="F89" s="139">
        <v>7</v>
      </c>
      <c r="G89" s="139">
        <v>0</v>
      </c>
      <c r="H89" s="138">
        <f t="shared" si="33"/>
        <v>0</v>
      </c>
      <c r="I89" s="139">
        <f t="shared" si="26"/>
        <v>0</v>
      </c>
      <c r="J89" s="138" t="str">
        <f t="shared" si="34"/>
        <v>N/A</v>
      </c>
      <c r="K89" s="141">
        <v>0</v>
      </c>
      <c r="L89" s="141">
        <v>0</v>
      </c>
      <c r="M89" s="141">
        <v>0</v>
      </c>
      <c r="N89" s="141">
        <v>0</v>
      </c>
      <c r="O89" s="141">
        <v>0</v>
      </c>
      <c r="P89" s="142" t="str">
        <f t="shared" si="35"/>
        <v>N/A</v>
      </c>
      <c r="Q89" s="143">
        <v>0</v>
      </c>
      <c r="R89" s="144" t="str">
        <f t="shared" si="36"/>
        <v>N/A</v>
      </c>
      <c r="S89" s="145" t="str">
        <f t="shared" si="37"/>
        <v>N/A</v>
      </c>
      <c r="T89" s="146">
        <f t="shared" si="38"/>
        <v>0</v>
      </c>
      <c r="U89" s="147">
        <v>0</v>
      </c>
      <c r="V89" s="148">
        <f t="shared" si="39"/>
        <v>0</v>
      </c>
      <c r="W89" s="136" t="str">
        <f t="shared" si="28"/>
        <v>N/A</v>
      </c>
      <c r="X89" s="141">
        <v>0</v>
      </c>
      <c r="Y89" s="150">
        <f t="shared" si="40"/>
        <v>0</v>
      </c>
    </row>
    <row r="90" spans="1:25" s="179" customFormat="1" ht="12.75" customHeight="1">
      <c r="A90" s="379"/>
      <c r="B90" s="151" t="s">
        <v>54</v>
      </c>
      <c r="C90" s="152">
        <f>SUM(C86,C88)</f>
        <v>36129</v>
      </c>
      <c r="D90" s="152">
        <f>SUM(D86,D88)</f>
        <v>18407</v>
      </c>
      <c r="E90" s="153">
        <f t="shared" si="25"/>
        <v>50.94799191784992</v>
      </c>
      <c r="F90" s="152">
        <f>SUM(F86,F88)</f>
        <v>3421</v>
      </c>
      <c r="G90" s="152">
        <f>SUM(G86,G88)</f>
        <v>113</v>
      </c>
      <c r="H90" s="154">
        <f t="shared" si="33"/>
        <v>3.303127740426776</v>
      </c>
      <c r="I90" s="152">
        <f t="shared" si="26"/>
        <v>68</v>
      </c>
      <c r="J90" s="154">
        <f t="shared" si="34"/>
        <v>60.17699115044248</v>
      </c>
      <c r="K90" s="152">
        <f aca="true" t="shared" si="41" ref="K90:Q91">SUM(K86,K88)</f>
        <v>37</v>
      </c>
      <c r="L90" s="152">
        <f t="shared" si="41"/>
        <v>3</v>
      </c>
      <c r="M90" s="152">
        <f t="shared" si="41"/>
        <v>3</v>
      </c>
      <c r="N90" s="152">
        <f t="shared" si="41"/>
        <v>25</v>
      </c>
      <c r="O90" s="152">
        <f t="shared" si="41"/>
        <v>45</v>
      </c>
      <c r="P90" s="155">
        <f t="shared" si="35"/>
        <v>39.823008849557525</v>
      </c>
      <c r="Q90" s="156">
        <f t="shared" si="41"/>
        <v>0</v>
      </c>
      <c r="R90" s="155">
        <f t="shared" si="36"/>
        <v>0</v>
      </c>
      <c r="S90" s="177">
        <f t="shared" si="37"/>
        <v>39.823008849557525</v>
      </c>
      <c r="T90" s="178">
        <f t="shared" si="38"/>
        <v>0.08769365682548962</v>
      </c>
      <c r="U90" s="152">
        <f>SUM(U86,U88)</f>
        <v>0</v>
      </c>
      <c r="V90" s="159">
        <f t="shared" si="39"/>
        <v>0</v>
      </c>
      <c r="W90" s="160">
        <f t="shared" si="28"/>
        <v>2.6548672566371683</v>
      </c>
      <c r="X90" s="152">
        <f>SUM(X86,X88)</f>
        <v>1361</v>
      </c>
      <c r="Y90" s="161">
        <f t="shared" si="40"/>
        <v>39.78368897983046</v>
      </c>
    </row>
    <row r="91" spans="1:25" s="179" customFormat="1" ht="12.75" customHeight="1">
      <c r="A91" s="378"/>
      <c r="B91" s="191" t="s">
        <v>55</v>
      </c>
      <c r="C91" s="192"/>
      <c r="D91" s="192"/>
      <c r="E91" s="193"/>
      <c r="F91" s="194">
        <f>SUM(F87,F89)</f>
        <v>76</v>
      </c>
      <c r="G91" s="194">
        <f>SUM(G87,G89)</f>
        <v>1</v>
      </c>
      <c r="H91" s="195">
        <f t="shared" si="33"/>
        <v>1.3157894736842104</v>
      </c>
      <c r="I91" s="194">
        <f t="shared" si="26"/>
        <v>1</v>
      </c>
      <c r="J91" s="195">
        <f t="shared" si="34"/>
        <v>100</v>
      </c>
      <c r="K91" s="194">
        <f t="shared" si="41"/>
        <v>0</v>
      </c>
      <c r="L91" s="194">
        <f t="shared" si="41"/>
        <v>0</v>
      </c>
      <c r="M91" s="194">
        <f t="shared" si="41"/>
        <v>0</v>
      </c>
      <c r="N91" s="194">
        <f t="shared" si="41"/>
        <v>1</v>
      </c>
      <c r="O91" s="194">
        <f t="shared" si="41"/>
        <v>0</v>
      </c>
      <c r="P91" s="196">
        <f t="shared" si="35"/>
        <v>0</v>
      </c>
      <c r="Q91" s="197">
        <f t="shared" si="41"/>
        <v>0</v>
      </c>
      <c r="R91" s="196">
        <f t="shared" si="36"/>
        <v>0</v>
      </c>
      <c r="S91" s="198">
        <f t="shared" si="37"/>
        <v>0</v>
      </c>
      <c r="T91" s="199">
        <f t="shared" si="38"/>
        <v>0</v>
      </c>
      <c r="U91" s="194">
        <f>SUM(U87,U89)</f>
        <v>0</v>
      </c>
      <c r="V91" s="200">
        <f t="shared" si="39"/>
        <v>0</v>
      </c>
      <c r="W91" s="201">
        <f t="shared" si="28"/>
        <v>0</v>
      </c>
      <c r="X91" s="194">
        <f>SUM(X87,X89)</f>
        <v>25</v>
      </c>
      <c r="Y91" s="202">
        <f t="shared" si="40"/>
        <v>32.89473684210527</v>
      </c>
    </row>
    <row r="92" spans="1:25" s="190" customFormat="1" ht="12.75" customHeight="1">
      <c r="A92" s="378" t="s">
        <v>69</v>
      </c>
      <c r="B92" s="188" t="s">
        <v>50</v>
      </c>
      <c r="C92" s="152">
        <v>3133</v>
      </c>
      <c r="D92" s="152">
        <v>803</v>
      </c>
      <c r="E92" s="153">
        <f t="shared" si="25"/>
        <v>25.630386211299072</v>
      </c>
      <c r="F92" s="152">
        <v>369</v>
      </c>
      <c r="G92" s="152">
        <v>5</v>
      </c>
      <c r="H92" s="154">
        <f t="shared" si="33"/>
        <v>1.3550135501355014</v>
      </c>
      <c r="I92" s="152">
        <f t="shared" si="26"/>
        <v>5</v>
      </c>
      <c r="J92" s="154">
        <f t="shared" si="34"/>
        <v>100</v>
      </c>
      <c r="K92" s="152">
        <v>2</v>
      </c>
      <c r="L92" s="152">
        <v>1</v>
      </c>
      <c r="M92" s="152">
        <v>0</v>
      </c>
      <c r="N92" s="152">
        <v>2</v>
      </c>
      <c r="O92" s="152">
        <v>0</v>
      </c>
      <c r="P92" s="155">
        <f t="shared" si="35"/>
        <v>0</v>
      </c>
      <c r="Q92" s="156">
        <v>0</v>
      </c>
      <c r="R92" s="155">
        <f t="shared" si="36"/>
        <v>0</v>
      </c>
      <c r="S92" s="177">
        <f t="shared" si="37"/>
        <v>0</v>
      </c>
      <c r="T92" s="178">
        <f t="shared" si="38"/>
        <v>0.27100271002710025</v>
      </c>
      <c r="U92" s="189">
        <v>0</v>
      </c>
      <c r="V92" s="159">
        <f t="shared" si="39"/>
        <v>0</v>
      </c>
      <c r="W92" s="160">
        <f t="shared" si="28"/>
        <v>20</v>
      </c>
      <c r="X92" s="152">
        <v>48</v>
      </c>
      <c r="Y92" s="161">
        <f t="shared" si="40"/>
        <v>13.008130081300814</v>
      </c>
    </row>
    <row r="93" spans="1:25" s="172" customFormat="1" ht="12.75" customHeight="1">
      <c r="A93" s="378"/>
      <c r="B93" s="125" t="s">
        <v>51</v>
      </c>
      <c r="C93" s="173"/>
      <c r="D93" s="173"/>
      <c r="E93" s="174"/>
      <c r="F93" s="126">
        <v>47</v>
      </c>
      <c r="G93" s="126">
        <v>2</v>
      </c>
      <c r="H93" s="128">
        <f t="shared" si="33"/>
        <v>4.25531914893617</v>
      </c>
      <c r="I93" s="126">
        <f t="shared" si="26"/>
        <v>2</v>
      </c>
      <c r="J93" s="128">
        <f t="shared" si="34"/>
        <v>100</v>
      </c>
      <c r="K93" s="126">
        <v>1</v>
      </c>
      <c r="L93" s="126">
        <v>0</v>
      </c>
      <c r="M93" s="126">
        <v>0</v>
      </c>
      <c r="N93" s="126">
        <v>1</v>
      </c>
      <c r="O93" s="126">
        <v>0</v>
      </c>
      <c r="P93" s="129">
        <f t="shared" si="35"/>
        <v>0</v>
      </c>
      <c r="Q93" s="130">
        <v>0</v>
      </c>
      <c r="R93" s="131">
        <f t="shared" si="36"/>
        <v>0</v>
      </c>
      <c r="S93" s="132">
        <f t="shared" si="37"/>
        <v>0</v>
      </c>
      <c r="T93" s="133">
        <f t="shared" si="38"/>
        <v>0</v>
      </c>
      <c r="U93" s="134">
        <v>0</v>
      </c>
      <c r="V93" s="135">
        <f t="shared" si="39"/>
        <v>0</v>
      </c>
      <c r="W93" s="136">
        <f t="shared" si="28"/>
        <v>0</v>
      </c>
      <c r="X93" s="126">
        <v>17</v>
      </c>
      <c r="Y93" s="137">
        <f t="shared" si="40"/>
        <v>36.17021276595745</v>
      </c>
    </row>
    <row r="94" spans="1:25" s="172" customFormat="1" ht="12.75" customHeight="1">
      <c r="A94" s="378"/>
      <c r="B94" s="125" t="s">
        <v>52</v>
      </c>
      <c r="C94" s="126">
        <v>3523</v>
      </c>
      <c r="D94" s="126">
        <v>1583</v>
      </c>
      <c r="E94" s="127">
        <f t="shared" si="25"/>
        <v>44.93329548680102</v>
      </c>
      <c r="F94" s="126">
        <v>599</v>
      </c>
      <c r="G94" s="126">
        <v>9</v>
      </c>
      <c r="H94" s="138">
        <f t="shared" si="33"/>
        <v>1.5025041736227045</v>
      </c>
      <c r="I94" s="139">
        <f t="shared" si="26"/>
        <v>8</v>
      </c>
      <c r="J94" s="138">
        <f t="shared" si="34"/>
        <v>88.88888888888889</v>
      </c>
      <c r="K94" s="126">
        <v>3</v>
      </c>
      <c r="L94" s="126">
        <v>1</v>
      </c>
      <c r="M94" s="126">
        <v>0</v>
      </c>
      <c r="N94" s="126">
        <v>4</v>
      </c>
      <c r="O94" s="126">
        <v>0</v>
      </c>
      <c r="P94" s="129">
        <f t="shared" si="35"/>
        <v>0</v>
      </c>
      <c r="Q94" s="130">
        <v>1</v>
      </c>
      <c r="R94" s="131">
        <f t="shared" si="36"/>
        <v>11.11111111111111</v>
      </c>
      <c r="S94" s="132">
        <f t="shared" si="37"/>
        <v>11.11111111111111</v>
      </c>
      <c r="T94" s="133">
        <f t="shared" si="38"/>
        <v>0.1669449081803005</v>
      </c>
      <c r="U94" s="134">
        <v>0</v>
      </c>
      <c r="V94" s="135">
        <f t="shared" si="39"/>
        <v>0</v>
      </c>
      <c r="W94" s="136">
        <f t="shared" si="28"/>
        <v>11.11111111111111</v>
      </c>
      <c r="X94" s="126">
        <v>44</v>
      </c>
      <c r="Y94" s="137">
        <f t="shared" si="40"/>
        <v>7.345575959933222</v>
      </c>
    </row>
    <row r="95" spans="1:25" s="172" customFormat="1" ht="12.75" customHeight="1">
      <c r="A95" s="378"/>
      <c r="B95" s="140" t="s">
        <v>53</v>
      </c>
      <c r="C95" s="175"/>
      <c r="D95" s="175"/>
      <c r="E95" s="176"/>
      <c r="F95" s="139">
        <v>7</v>
      </c>
      <c r="G95" s="139">
        <v>0</v>
      </c>
      <c r="H95" s="138">
        <f t="shared" si="33"/>
        <v>0</v>
      </c>
      <c r="I95" s="139">
        <f t="shared" si="26"/>
        <v>0</v>
      </c>
      <c r="J95" s="138" t="str">
        <f t="shared" si="34"/>
        <v>N/A</v>
      </c>
      <c r="K95" s="141">
        <v>0</v>
      </c>
      <c r="L95" s="141">
        <v>0</v>
      </c>
      <c r="M95" s="141">
        <v>0</v>
      </c>
      <c r="N95" s="141">
        <v>0</v>
      </c>
      <c r="O95" s="141">
        <v>0</v>
      </c>
      <c r="P95" s="142" t="str">
        <f t="shared" si="35"/>
        <v>N/A</v>
      </c>
      <c r="Q95" s="143">
        <v>0</v>
      </c>
      <c r="R95" s="144" t="str">
        <f t="shared" si="36"/>
        <v>N/A</v>
      </c>
      <c r="S95" s="145" t="str">
        <f t="shared" si="37"/>
        <v>N/A</v>
      </c>
      <c r="T95" s="146">
        <f t="shared" si="38"/>
        <v>0</v>
      </c>
      <c r="U95" s="147">
        <v>0</v>
      </c>
      <c r="V95" s="148">
        <f t="shared" si="39"/>
        <v>0</v>
      </c>
      <c r="W95" s="136" t="str">
        <f t="shared" si="28"/>
        <v>N/A</v>
      </c>
      <c r="X95" s="141">
        <v>3</v>
      </c>
      <c r="Y95" s="150">
        <f t="shared" si="40"/>
        <v>42.857142857142854</v>
      </c>
    </row>
    <row r="96" spans="1:25" s="179" customFormat="1" ht="12.75" customHeight="1">
      <c r="A96" s="379"/>
      <c r="B96" s="151" t="s">
        <v>54</v>
      </c>
      <c r="C96" s="152">
        <f>SUM(C92,C94)</f>
        <v>6656</v>
      </c>
      <c r="D96" s="152">
        <f>SUM(D92,D94)</f>
        <v>2386</v>
      </c>
      <c r="E96" s="153">
        <f t="shared" si="25"/>
        <v>35.847355769230774</v>
      </c>
      <c r="F96" s="152">
        <f>SUM(F92,F94)</f>
        <v>968</v>
      </c>
      <c r="G96" s="152">
        <f>SUM(G92,G94)</f>
        <v>14</v>
      </c>
      <c r="H96" s="154">
        <f t="shared" si="33"/>
        <v>1.4462809917355373</v>
      </c>
      <c r="I96" s="152">
        <f t="shared" si="26"/>
        <v>13</v>
      </c>
      <c r="J96" s="154">
        <f t="shared" si="34"/>
        <v>92.85714285714286</v>
      </c>
      <c r="K96" s="152">
        <f aca="true" t="shared" si="42" ref="K96:Q97">SUM(K92,K94)</f>
        <v>5</v>
      </c>
      <c r="L96" s="152">
        <f t="shared" si="42"/>
        <v>2</v>
      </c>
      <c r="M96" s="152">
        <f t="shared" si="42"/>
        <v>0</v>
      </c>
      <c r="N96" s="152">
        <f t="shared" si="42"/>
        <v>6</v>
      </c>
      <c r="O96" s="152">
        <f t="shared" si="42"/>
        <v>0</v>
      </c>
      <c r="P96" s="155">
        <f t="shared" si="35"/>
        <v>0</v>
      </c>
      <c r="Q96" s="156">
        <f t="shared" si="42"/>
        <v>1</v>
      </c>
      <c r="R96" s="155">
        <f t="shared" si="36"/>
        <v>7.142857142857142</v>
      </c>
      <c r="S96" s="177">
        <f t="shared" si="37"/>
        <v>7.142857142857142</v>
      </c>
      <c r="T96" s="178">
        <f t="shared" si="38"/>
        <v>0.2066115702479339</v>
      </c>
      <c r="U96" s="152">
        <f>SUM(U92,U94)</f>
        <v>0</v>
      </c>
      <c r="V96" s="159">
        <f t="shared" si="39"/>
        <v>0</v>
      </c>
      <c r="W96" s="160">
        <f t="shared" si="28"/>
        <v>14.285714285714285</v>
      </c>
      <c r="X96" s="152">
        <f>SUM(X92,X94)</f>
        <v>92</v>
      </c>
      <c r="Y96" s="161">
        <f t="shared" si="40"/>
        <v>9.50413223140496</v>
      </c>
    </row>
    <row r="97" spans="1:25" s="179" customFormat="1" ht="12.75" customHeight="1" thickBot="1">
      <c r="A97" s="378"/>
      <c r="B97" s="191" t="s">
        <v>55</v>
      </c>
      <c r="C97" s="192"/>
      <c r="D97" s="192"/>
      <c r="E97" s="193"/>
      <c r="F97" s="194">
        <f>SUM(F93,F95)</f>
        <v>54</v>
      </c>
      <c r="G97" s="194">
        <f>SUM(G93,G95)</f>
        <v>2</v>
      </c>
      <c r="H97" s="195">
        <f t="shared" si="33"/>
        <v>3.7037037037037033</v>
      </c>
      <c r="I97" s="194">
        <f t="shared" si="26"/>
        <v>2</v>
      </c>
      <c r="J97" s="195">
        <f t="shared" si="34"/>
        <v>100</v>
      </c>
      <c r="K97" s="194">
        <f t="shared" si="42"/>
        <v>1</v>
      </c>
      <c r="L97" s="194">
        <f t="shared" si="42"/>
        <v>0</v>
      </c>
      <c r="M97" s="194">
        <f t="shared" si="42"/>
        <v>0</v>
      </c>
      <c r="N97" s="194">
        <f t="shared" si="42"/>
        <v>1</v>
      </c>
      <c r="O97" s="194">
        <f t="shared" si="42"/>
        <v>0</v>
      </c>
      <c r="P97" s="196">
        <f t="shared" si="35"/>
        <v>0</v>
      </c>
      <c r="Q97" s="197">
        <f t="shared" si="42"/>
        <v>0</v>
      </c>
      <c r="R97" s="196">
        <f t="shared" si="36"/>
        <v>0</v>
      </c>
      <c r="S97" s="198">
        <f t="shared" si="37"/>
        <v>0</v>
      </c>
      <c r="T97" s="199">
        <f t="shared" si="38"/>
        <v>0</v>
      </c>
      <c r="U97" s="194">
        <f>SUM(U93,U95)</f>
        <v>0</v>
      </c>
      <c r="V97" s="200">
        <f t="shared" si="39"/>
        <v>0</v>
      </c>
      <c r="W97" s="201">
        <f t="shared" si="28"/>
        <v>0</v>
      </c>
      <c r="X97" s="194">
        <f>SUM(X93,X95)</f>
        <v>20</v>
      </c>
      <c r="Y97" s="202">
        <f t="shared" si="40"/>
        <v>37.03703703703704</v>
      </c>
    </row>
    <row r="98" spans="1:25" ht="12.75" customHeight="1">
      <c r="A98" s="374" t="s">
        <v>70</v>
      </c>
      <c r="B98" s="47" t="s">
        <v>50</v>
      </c>
      <c r="C98" s="48">
        <f>SUM(C86,C92)</f>
        <v>19791</v>
      </c>
      <c r="D98" s="48">
        <f>SUM(D86,D92)</f>
        <v>7192</v>
      </c>
      <c r="E98" s="49">
        <f t="shared" si="25"/>
        <v>36.33975039159214</v>
      </c>
      <c r="F98" s="48">
        <f aca="true" t="shared" si="43" ref="F98:G101">SUM(F86,F92)</f>
        <v>1567</v>
      </c>
      <c r="G98" s="48">
        <f t="shared" si="43"/>
        <v>59</v>
      </c>
      <c r="H98" s="50">
        <f t="shared" si="33"/>
        <v>3.765156349712827</v>
      </c>
      <c r="I98" s="48">
        <f t="shared" si="26"/>
        <v>35</v>
      </c>
      <c r="J98" s="50">
        <f t="shared" si="34"/>
        <v>59.32203389830508</v>
      </c>
      <c r="K98" s="48">
        <f aca="true" t="shared" si="44" ref="K98:Q101">SUM(K86,K92)</f>
        <v>16</v>
      </c>
      <c r="L98" s="48">
        <f t="shared" si="44"/>
        <v>3</v>
      </c>
      <c r="M98" s="48">
        <f t="shared" si="44"/>
        <v>1</v>
      </c>
      <c r="N98" s="48">
        <f t="shared" si="44"/>
        <v>15</v>
      </c>
      <c r="O98" s="48">
        <f t="shared" si="44"/>
        <v>24</v>
      </c>
      <c r="P98" s="52">
        <f t="shared" si="35"/>
        <v>40.67796610169492</v>
      </c>
      <c r="Q98" s="53">
        <f t="shared" si="44"/>
        <v>0</v>
      </c>
      <c r="R98" s="52">
        <f t="shared" si="36"/>
        <v>0</v>
      </c>
      <c r="S98" s="54">
        <f t="shared" si="37"/>
        <v>40.67796610169492</v>
      </c>
      <c r="T98" s="55">
        <f t="shared" si="38"/>
        <v>0.1914486279514997</v>
      </c>
      <c r="U98" s="56">
        <f>SUM(U86,U92)</f>
        <v>0</v>
      </c>
      <c r="V98" s="57">
        <f t="shared" si="39"/>
        <v>0</v>
      </c>
      <c r="W98" s="58">
        <f t="shared" si="28"/>
        <v>5.084745762711865</v>
      </c>
      <c r="X98" s="48">
        <f>SUM(X86,X92)</f>
        <v>649</v>
      </c>
      <c r="Y98" s="59">
        <f t="shared" si="40"/>
        <v>41.4167198468411</v>
      </c>
    </row>
    <row r="99" spans="1:25" ht="12.75" customHeight="1">
      <c r="A99" s="375"/>
      <c r="B99" s="60" t="s">
        <v>51</v>
      </c>
      <c r="C99" s="61"/>
      <c r="D99" s="61"/>
      <c r="E99" s="62"/>
      <c r="F99" s="63">
        <f t="shared" si="43"/>
        <v>116</v>
      </c>
      <c r="G99" s="63">
        <f t="shared" si="43"/>
        <v>3</v>
      </c>
      <c r="H99" s="64">
        <f t="shared" si="33"/>
        <v>2.586206896551724</v>
      </c>
      <c r="I99" s="63">
        <f t="shared" si="26"/>
        <v>3</v>
      </c>
      <c r="J99" s="64">
        <f t="shared" si="34"/>
        <v>100</v>
      </c>
      <c r="K99" s="63">
        <f t="shared" si="44"/>
        <v>1</v>
      </c>
      <c r="L99" s="63">
        <f t="shared" si="44"/>
        <v>0</v>
      </c>
      <c r="M99" s="63">
        <f t="shared" si="44"/>
        <v>0</v>
      </c>
      <c r="N99" s="63">
        <f t="shared" si="44"/>
        <v>2</v>
      </c>
      <c r="O99" s="63">
        <f t="shared" si="44"/>
        <v>0</v>
      </c>
      <c r="P99" s="65">
        <f t="shared" si="35"/>
        <v>0</v>
      </c>
      <c r="Q99" s="66">
        <f t="shared" si="44"/>
        <v>0</v>
      </c>
      <c r="R99" s="67">
        <f t="shared" si="36"/>
        <v>0</v>
      </c>
      <c r="S99" s="68">
        <f t="shared" si="37"/>
        <v>0</v>
      </c>
      <c r="T99" s="69">
        <f t="shared" si="38"/>
        <v>0</v>
      </c>
      <c r="U99" s="70">
        <f>SUM(U87,U93)</f>
        <v>0</v>
      </c>
      <c r="V99" s="71">
        <f t="shared" si="39"/>
        <v>0</v>
      </c>
      <c r="W99" s="72">
        <f t="shared" si="28"/>
        <v>0</v>
      </c>
      <c r="X99" s="63">
        <f>SUM(X87,X93)</f>
        <v>42</v>
      </c>
      <c r="Y99" s="73">
        <f t="shared" si="40"/>
        <v>36.206896551724135</v>
      </c>
    </row>
    <row r="100" spans="1:25" ht="12.75" customHeight="1">
      <c r="A100" s="375"/>
      <c r="B100" s="60" t="s">
        <v>52</v>
      </c>
      <c r="C100" s="63">
        <f>SUM(C88,C94)</f>
        <v>22994</v>
      </c>
      <c r="D100" s="63">
        <f>SUM(D88,D94)</f>
        <v>13601</v>
      </c>
      <c r="E100" s="74">
        <f t="shared" si="25"/>
        <v>59.150213099069326</v>
      </c>
      <c r="F100" s="63">
        <f t="shared" si="43"/>
        <v>2822</v>
      </c>
      <c r="G100" s="63">
        <f t="shared" si="43"/>
        <v>68</v>
      </c>
      <c r="H100" s="75">
        <f t="shared" si="33"/>
        <v>2.4096385542168677</v>
      </c>
      <c r="I100" s="76">
        <f t="shared" si="26"/>
        <v>46</v>
      </c>
      <c r="J100" s="75">
        <f t="shared" si="34"/>
        <v>67.64705882352942</v>
      </c>
      <c r="K100" s="63">
        <f t="shared" si="44"/>
        <v>26</v>
      </c>
      <c r="L100" s="63">
        <f t="shared" si="44"/>
        <v>2</v>
      </c>
      <c r="M100" s="63">
        <f t="shared" si="44"/>
        <v>2</v>
      </c>
      <c r="N100" s="63">
        <f t="shared" si="44"/>
        <v>16</v>
      </c>
      <c r="O100" s="63">
        <f t="shared" si="44"/>
        <v>21</v>
      </c>
      <c r="P100" s="65">
        <f t="shared" si="35"/>
        <v>30.88235294117647</v>
      </c>
      <c r="Q100" s="66">
        <f t="shared" si="44"/>
        <v>1</v>
      </c>
      <c r="R100" s="67">
        <f t="shared" si="36"/>
        <v>1.4705882352941175</v>
      </c>
      <c r="S100" s="68">
        <f t="shared" si="37"/>
        <v>32.35294117647059</v>
      </c>
      <c r="T100" s="69">
        <f t="shared" si="38"/>
        <v>0.07087172218284904</v>
      </c>
      <c r="U100" s="70">
        <f>SUM(U88,U94)</f>
        <v>0</v>
      </c>
      <c r="V100" s="71">
        <f t="shared" si="39"/>
        <v>0</v>
      </c>
      <c r="W100" s="72">
        <f t="shared" si="28"/>
        <v>2.941176470588235</v>
      </c>
      <c r="X100" s="63">
        <f>SUM(X88,X94)</f>
        <v>804</v>
      </c>
      <c r="Y100" s="73">
        <f t="shared" si="40"/>
        <v>28.490432317505316</v>
      </c>
    </row>
    <row r="101" spans="1:25" ht="12.75" customHeight="1">
      <c r="A101" s="375"/>
      <c r="B101" s="77" t="s">
        <v>53</v>
      </c>
      <c r="C101" s="78"/>
      <c r="D101" s="78"/>
      <c r="E101" s="79"/>
      <c r="F101" s="76">
        <f t="shared" si="43"/>
        <v>14</v>
      </c>
      <c r="G101" s="76">
        <f t="shared" si="43"/>
        <v>0</v>
      </c>
      <c r="H101" s="75">
        <f t="shared" si="33"/>
        <v>0</v>
      </c>
      <c r="I101" s="76">
        <f t="shared" si="26"/>
        <v>0</v>
      </c>
      <c r="J101" s="75" t="str">
        <f t="shared" si="34"/>
        <v>N/A</v>
      </c>
      <c r="K101" s="80">
        <f t="shared" si="44"/>
        <v>0</v>
      </c>
      <c r="L101" s="80">
        <f t="shared" si="44"/>
        <v>0</v>
      </c>
      <c r="M101" s="80">
        <f t="shared" si="44"/>
        <v>0</v>
      </c>
      <c r="N101" s="80">
        <f t="shared" si="44"/>
        <v>0</v>
      </c>
      <c r="O101" s="80">
        <f t="shared" si="44"/>
        <v>0</v>
      </c>
      <c r="P101" s="81" t="str">
        <f t="shared" si="35"/>
        <v>N/A</v>
      </c>
      <c r="Q101" s="82">
        <f t="shared" si="44"/>
        <v>0</v>
      </c>
      <c r="R101" s="83" t="str">
        <f t="shared" si="36"/>
        <v>N/A</v>
      </c>
      <c r="S101" s="84" t="str">
        <f t="shared" si="37"/>
        <v>N/A</v>
      </c>
      <c r="T101" s="85">
        <f t="shared" si="38"/>
        <v>0</v>
      </c>
      <c r="U101" s="86">
        <f>SUM(U89,U95)</f>
        <v>0</v>
      </c>
      <c r="V101" s="87">
        <f t="shared" si="39"/>
        <v>0</v>
      </c>
      <c r="W101" s="72" t="str">
        <f t="shared" si="28"/>
        <v>N/A</v>
      </c>
      <c r="X101" s="80">
        <f>SUM(X89,X95)</f>
        <v>3</v>
      </c>
      <c r="Y101" s="89">
        <f t="shared" si="40"/>
        <v>21.428571428571427</v>
      </c>
    </row>
    <row r="102" spans="1:25" ht="12.75" customHeight="1">
      <c r="A102" s="376"/>
      <c r="B102" s="90" t="s">
        <v>54</v>
      </c>
      <c r="C102" s="91">
        <f>SUM(C98,C100)</f>
        <v>42785</v>
      </c>
      <c r="D102" s="91">
        <f>SUM(D98,D100)</f>
        <v>20793</v>
      </c>
      <c r="E102" s="92">
        <f t="shared" si="25"/>
        <v>48.59880799345565</v>
      </c>
      <c r="F102" s="91">
        <f>SUM(F98,F100)</f>
        <v>4389</v>
      </c>
      <c r="G102" s="91">
        <f>SUM(G98,G100)</f>
        <v>127</v>
      </c>
      <c r="H102" s="93">
        <f t="shared" si="33"/>
        <v>2.8935976304397357</v>
      </c>
      <c r="I102" s="91">
        <f t="shared" si="26"/>
        <v>81</v>
      </c>
      <c r="J102" s="93">
        <f t="shared" si="34"/>
        <v>63.77952755905512</v>
      </c>
      <c r="K102" s="91">
        <f aca="true" t="shared" si="45" ref="K102:Q103">SUM(K98,K100)</f>
        <v>42</v>
      </c>
      <c r="L102" s="91">
        <f t="shared" si="45"/>
        <v>5</v>
      </c>
      <c r="M102" s="91">
        <f t="shared" si="45"/>
        <v>3</v>
      </c>
      <c r="N102" s="91">
        <f t="shared" si="45"/>
        <v>31</v>
      </c>
      <c r="O102" s="91">
        <f t="shared" si="45"/>
        <v>45</v>
      </c>
      <c r="P102" s="94">
        <f t="shared" si="35"/>
        <v>35.43307086614173</v>
      </c>
      <c r="Q102" s="95">
        <f t="shared" si="45"/>
        <v>1</v>
      </c>
      <c r="R102" s="94">
        <f t="shared" si="36"/>
        <v>0.7874015748031495</v>
      </c>
      <c r="S102" s="96">
        <f t="shared" si="37"/>
        <v>36.22047244094488</v>
      </c>
      <c r="T102" s="97">
        <f t="shared" si="38"/>
        <v>0.11392116655274549</v>
      </c>
      <c r="U102" s="91">
        <f>SUM(U98,U100)</f>
        <v>0</v>
      </c>
      <c r="V102" s="98">
        <f t="shared" si="39"/>
        <v>0</v>
      </c>
      <c r="W102" s="99">
        <f t="shared" si="28"/>
        <v>3.937007874015748</v>
      </c>
      <c r="X102" s="91">
        <f>SUM(X98,X100)</f>
        <v>1453</v>
      </c>
      <c r="Y102" s="100">
        <f t="shared" si="40"/>
        <v>33.10549100022784</v>
      </c>
    </row>
    <row r="103" spans="1:25" ht="12.75" customHeight="1" thickBot="1">
      <c r="A103" s="377"/>
      <c r="B103" s="101" t="s">
        <v>55</v>
      </c>
      <c r="C103" s="102"/>
      <c r="D103" s="102"/>
      <c r="E103" s="103"/>
      <c r="F103" s="104">
        <f>SUM(F99,F101)</f>
        <v>130</v>
      </c>
      <c r="G103" s="104">
        <f>SUM(G99,G101)</f>
        <v>3</v>
      </c>
      <c r="H103" s="105">
        <f t="shared" si="33"/>
        <v>2.307692307692308</v>
      </c>
      <c r="I103" s="104">
        <f t="shared" si="26"/>
        <v>3</v>
      </c>
      <c r="J103" s="105">
        <f t="shared" si="34"/>
        <v>100</v>
      </c>
      <c r="K103" s="104">
        <f t="shared" si="45"/>
        <v>1</v>
      </c>
      <c r="L103" s="104">
        <f t="shared" si="45"/>
        <v>0</v>
      </c>
      <c r="M103" s="104">
        <f t="shared" si="45"/>
        <v>0</v>
      </c>
      <c r="N103" s="104">
        <f t="shared" si="45"/>
        <v>2</v>
      </c>
      <c r="O103" s="104">
        <f t="shared" si="45"/>
        <v>0</v>
      </c>
      <c r="P103" s="106">
        <f t="shared" si="35"/>
        <v>0</v>
      </c>
      <c r="Q103" s="107">
        <f t="shared" si="45"/>
        <v>0</v>
      </c>
      <c r="R103" s="106">
        <f t="shared" si="36"/>
        <v>0</v>
      </c>
      <c r="S103" s="108">
        <f t="shared" si="37"/>
        <v>0</v>
      </c>
      <c r="T103" s="109">
        <f t="shared" si="38"/>
        <v>0</v>
      </c>
      <c r="U103" s="104">
        <f>SUM(U99,U101)</f>
        <v>0</v>
      </c>
      <c r="V103" s="110">
        <f t="shared" si="39"/>
        <v>0</v>
      </c>
      <c r="W103" s="111">
        <f t="shared" si="28"/>
        <v>0</v>
      </c>
      <c r="X103" s="104">
        <f>SUM(X99,X101)</f>
        <v>45</v>
      </c>
      <c r="Y103" s="112">
        <f t="shared" si="40"/>
        <v>34.61538461538461</v>
      </c>
    </row>
    <row r="104" spans="1:25" s="172" customFormat="1" ht="12.75" customHeight="1">
      <c r="A104" s="380" t="s">
        <v>71</v>
      </c>
      <c r="B104" s="113" t="s">
        <v>50</v>
      </c>
      <c r="C104" s="114">
        <v>15384</v>
      </c>
      <c r="D104" s="114">
        <v>7321</v>
      </c>
      <c r="E104" s="115">
        <f t="shared" si="25"/>
        <v>47.58840353614144</v>
      </c>
      <c r="F104" s="114">
        <v>2601</v>
      </c>
      <c r="G104" s="114">
        <v>95</v>
      </c>
      <c r="H104" s="116">
        <f t="shared" si="33"/>
        <v>3.652441368704344</v>
      </c>
      <c r="I104" s="114">
        <f t="shared" si="26"/>
        <v>77</v>
      </c>
      <c r="J104" s="116">
        <f t="shared" si="34"/>
        <v>81.05263157894737</v>
      </c>
      <c r="K104" s="114">
        <v>19</v>
      </c>
      <c r="L104" s="114">
        <v>3</v>
      </c>
      <c r="M104" s="114">
        <v>3</v>
      </c>
      <c r="N104" s="114">
        <v>52</v>
      </c>
      <c r="O104" s="114">
        <v>0</v>
      </c>
      <c r="P104" s="117">
        <f t="shared" si="35"/>
        <v>0</v>
      </c>
      <c r="Q104" s="118">
        <v>18</v>
      </c>
      <c r="R104" s="117">
        <f t="shared" si="36"/>
        <v>18.947368421052634</v>
      </c>
      <c r="S104" s="119">
        <f t="shared" si="37"/>
        <v>18.947368421052634</v>
      </c>
      <c r="T104" s="120">
        <f t="shared" si="38"/>
        <v>0.11534025374855825</v>
      </c>
      <c r="U104" s="121">
        <v>0</v>
      </c>
      <c r="V104" s="122">
        <f t="shared" si="39"/>
        <v>0</v>
      </c>
      <c r="W104" s="123">
        <f t="shared" si="28"/>
        <v>3.1578947368421053</v>
      </c>
      <c r="X104" s="114">
        <v>565</v>
      </c>
      <c r="Y104" s="124">
        <f t="shared" si="40"/>
        <v>21.72241445597847</v>
      </c>
    </row>
    <row r="105" spans="1:25" s="172" customFormat="1" ht="12.75" customHeight="1">
      <c r="A105" s="378"/>
      <c r="B105" s="125" t="s">
        <v>51</v>
      </c>
      <c r="C105" s="173"/>
      <c r="D105" s="173"/>
      <c r="E105" s="174"/>
      <c r="F105" s="126">
        <v>134</v>
      </c>
      <c r="G105" s="126">
        <v>0</v>
      </c>
      <c r="H105" s="128">
        <f t="shared" si="33"/>
        <v>0</v>
      </c>
      <c r="I105" s="126">
        <f t="shared" si="26"/>
        <v>0</v>
      </c>
      <c r="J105" s="128" t="str">
        <f t="shared" si="34"/>
        <v>N/A</v>
      </c>
      <c r="K105" s="126">
        <v>0</v>
      </c>
      <c r="L105" s="126">
        <v>0</v>
      </c>
      <c r="M105" s="126">
        <v>0</v>
      </c>
      <c r="N105" s="126">
        <v>0</v>
      </c>
      <c r="O105" s="126">
        <v>0</v>
      </c>
      <c r="P105" s="129" t="str">
        <f t="shared" si="35"/>
        <v>N/A</v>
      </c>
      <c r="Q105" s="130">
        <v>0</v>
      </c>
      <c r="R105" s="131" t="str">
        <f t="shared" si="36"/>
        <v>N/A</v>
      </c>
      <c r="S105" s="132" t="str">
        <f t="shared" si="37"/>
        <v>N/A</v>
      </c>
      <c r="T105" s="133">
        <f t="shared" si="38"/>
        <v>0</v>
      </c>
      <c r="U105" s="134">
        <v>0</v>
      </c>
      <c r="V105" s="135">
        <f t="shared" si="39"/>
        <v>0</v>
      </c>
      <c r="W105" s="136" t="str">
        <f t="shared" si="28"/>
        <v>N/A</v>
      </c>
      <c r="X105" s="126">
        <v>30</v>
      </c>
      <c r="Y105" s="137">
        <f t="shared" si="40"/>
        <v>22.388059701492537</v>
      </c>
    </row>
    <row r="106" spans="1:25" s="172" customFormat="1" ht="12.75" customHeight="1">
      <c r="A106" s="378"/>
      <c r="B106" s="125" t="s">
        <v>52</v>
      </c>
      <c r="C106" s="126">
        <v>18376</v>
      </c>
      <c r="D106" s="126">
        <v>12589</v>
      </c>
      <c r="E106" s="127">
        <f t="shared" si="25"/>
        <v>68.50783630822812</v>
      </c>
      <c r="F106" s="126">
        <v>4949</v>
      </c>
      <c r="G106" s="126">
        <v>107</v>
      </c>
      <c r="H106" s="138">
        <f t="shared" si="33"/>
        <v>2.1620529399878765</v>
      </c>
      <c r="I106" s="139">
        <f t="shared" si="26"/>
        <v>98</v>
      </c>
      <c r="J106" s="138">
        <f t="shared" si="34"/>
        <v>91.58878504672897</v>
      </c>
      <c r="K106" s="126">
        <v>35</v>
      </c>
      <c r="L106" s="126">
        <v>2</v>
      </c>
      <c r="M106" s="126">
        <v>3</v>
      </c>
      <c r="N106" s="126">
        <v>58</v>
      </c>
      <c r="O106" s="126">
        <v>0</v>
      </c>
      <c r="P106" s="129">
        <f t="shared" si="35"/>
        <v>0</v>
      </c>
      <c r="Q106" s="130">
        <v>9</v>
      </c>
      <c r="R106" s="131">
        <f t="shared" si="36"/>
        <v>8.411214953271028</v>
      </c>
      <c r="S106" s="132">
        <f t="shared" si="37"/>
        <v>8.411214953271028</v>
      </c>
      <c r="T106" s="133">
        <f t="shared" si="38"/>
        <v>0.040412204485754694</v>
      </c>
      <c r="U106" s="134">
        <v>0</v>
      </c>
      <c r="V106" s="135">
        <f t="shared" si="39"/>
        <v>0</v>
      </c>
      <c r="W106" s="136">
        <f t="shared" si="28"/>
        <v>1.8691588785046727</v>
      </c>
      <c r="X106" s="126">
        <v>967</v>
      </c>
      <c r="Y106" s="137">
        <f t="shared" si="40"/>
        <v>19.539300868862398</v>
      </c>
    </row>
    <row r="107" spans="1:25" s="172" customFormat="1" ht="12.75" customHeight="1">
      <c r="A107" s="378"/>
      <c r="B107" s="140" t="s">
        <v>53</v>
      </c>
      <c r="C107" s="175"/>
      <c r="D107" s="175"/>
      <c r="E107" s="176"/>
      <c r="F107" s="139">
        <v>18</v>
      </c>
      <c r="G107" s="139">
        <v>0</v>
      </c>
      <c r="H107" s="138">
        <f t="shared" si="33"/>
        <v>0</v>
      </c>
      <c r="I107" s="139">
        <f t="shared" si="26"/>
        <v>0</v>
      </c>
      <c r="J107" s="138" t="str">
        <f t="shared" si="34"/>
        <v>N/A</v>
      </c>
      <c r="K107" s="141">
        <v>0</v>
      </c>
      <c r="L107" s="141">
        <v>0</v>
      </c>
      <c r="M107" s="141">
        <v>0</v>
      </c>
      <c r="N107" s="141">
        <v>0</v>
      </c>
      <c r="O107" s="141">
        <v>0</v>
      </c>
      <c r="P107" s="142" t="str">
        <f t="shared" si="35"/>
        <v>N/A</v>
      </c>
      <c r="Q107" s="143">
        <v>0</v>
      </c>
      <c r="R107" s="144" t="str">
        <f t="shared" si="36"/>
        <v>N/A</v>
      </c>
      <c r="S107" s="145" t="str">
        <f t="shared" si="37"/>
        <v>N/A</v>
      </c>
      <c r="T107" s="146">
        <f t="shared" si="38"/>
        <v>0</v>
      </c>
      <c r="U107" s="147">
        <v>0</v>
      </c>
      <c r="V107" s="148">
        <f t="shared" si="39"/>
        <v>0</v>
      </c>
      <c r="W107" s="136" t="str">
        <f t="shared" si="28"/>
        <v>N/A</v>
      </c>
      <c r="X107" s="141">
        <v>4</v>
      </c>
      <c r="Y107" s="150">
        <f t="shared" si="40"/>
        <v>22.22222222222222</v>
      </c>
    </row>
    <row r="108" spans="1:25" s="179" customFormat="1" ht="12.75" customHeight="1">
      <c r="A108" s="379"/>
      <c r="B108" s="151" t="s">
        <v>54</v>
      </c>
      <c r="C108" s="152">
        <f>SUM(C104,C106)</f>
        <v>33760</v>
      </c>
      <c r="D108" s="152">
        <f>SUM(D104,D106)</f>
        <v>19910</v>
      </c>
      <c r="E108" s="153">
        <f t="shared" si="25"/>
        <v>58.975118483412324</v>
      </c>
      <c r="F108" s="152">
        <f>SUM(F104,F106)</f>
        <v>7550</v>
      </c>
      <c r="G108" s="152">
        <f>SUM(G104,G106)</f>
        <v>202</v>
      </c>
      <c r="H108" s="154">
        <f t="shared" si="33"/>
        <v>2.6754966887417218</v>
      </c>
      <c r="I108" s="152">
        <f t="shared" si="26"/>
        <v>175</v>
      </c>
      <c r="J108" s="154">
        <f t="shared" si="34"/>
        <v>86.63366336633663</v>
      </c>
      <c r="K108" s="152">
        <f aca="true" t="shared" si="46" ref="K108:Q109">SUM(K104,K106)</f>
        <v>54</v>
      </c>
      <c r="L108" s="152">
        <f t="shared" si="46"/>
        <v>5</v>
      </c>
      <c r="M108" s="152">
        <f t="shared" si="46"/>
        <v>6</v>
      </c>
      <c r="N108" s="152">
        <f t="shared" si="46"/>
        <v>110</v>
      </c>
      <c r="O108" s="152">
        <f t="shared" si="46"/>
        <v>0</v>
      </c>
      <c r="P108" s="155">
        <f t="shared" si="35"/>
        <v>0</v>
      </c>
      <c r="Q108" s="156">
        <f t="shared" si="46"/>
        <v>27</v>
      </c>
      <c r="R108" s="155">
        <f t="shared" si="36"/>
        <v>13.366336633663368</v>
      </c>
      <c r="S108" s="177">
        <f t="shared" si="37"/>
        <v>13.366336633663368</v>
      </c>
      <c r="T108" s="178">
        <f t="shared" si="38"/>
        <v>0.06622516556291391</v>
      </c>
      <c r="U108" s="152">
        <f>SUM(U104,U106)</f>
        <v>0</v>
      </c>
      <c r="V108" s="159">
        <f t="shared" si="39"/>
        <v>0</v>
      </c>
      <c r="W108" s="160">
        <f t="shared" si="28"/>
        <v>2.4752475247524752</v>
      </c>
      <c r="X108" s="152">
        <f>SUM(X104,X106)</f>
        <v>1532</v>
      </c>
      <c r="Y108" s="161">
        <f t="shared" si="40"/>
        <v>20.29139072847682</v>
      </c>
    </row>
    <row r="109" spans="1:25" s="179" customFormat="1" ht="12.75" customHeight="1">
      <c r="A109" s="378"/>
      <c r="B109" s="191" t="s">
        <v>55</v>
      </c>
      <c r="C109" s="192"/>
      <c r="D109" s="192"/>
      <c r="E109" s="193"/>
      <c r="F109" s="194">
        <f>SUM(F105,F107)</f>
        <v>152</v>
      </c>
      <c r="G109" s="194">
        <f>SUM(G105,G107)</f>
        <v>0</v>
      </c>
      <c r="H109" s="195">
        <f t="shared" si="33"/>
        <v>0</v>
      </c>
      <c r="I109" s="194">
        <f t="shared" si="26"/>
        <v>0</v>
      </c>
      <c r="J109" s="195" t="str">
        <f t="shared" si="34"/>
        <v>N/A</v>
      </c>
      <c r="K109" s="194">
        <f t="shared" si="46"/>
        <v>0</v>
      </c>
      <c r="L109" s="194">
        <f t="shared" si="46"/>
        <v>0</v>
      </c>
      <c r="M109" s="194">
        <f t="shared" si="46"/>
        <v>0</v>
      </c>
      <c r="N109" s="194">
        <f t="shared" si="46"/>
        <v>0</v>
      </c>
      <c r="O109" s="194">
        <f t="shared" si="46"/>
        <v>0</v>
      </c>
      <c r="P109" s="196" t="str">
        <f t="shared" si="35"/>
        <v>N/A</v>
      </c>
      <c r="Q109" s="197">
        <f t="shared" si="46"/>
        <v>0</v>
      </c>
      <c r="R109" s="196" t="str">
        <f t="shared" si="36"/>
        <v>N/A</v>
      </c>
      <c r="S109" s="198" t="str">
        <f t="shared" si="37"/>
        <v>N/A</v>
      </c>
      <c r="T109" s="199">
        <f t="shared" si="38"/>
        <v>0</v>
      </c>
      <c r="U109" s="194">
        <f>SUM(U105,U107)</f>
        <v>0</v>
      </c>
      <c r="V109" s="200">
        <f t="shared" si="39"/>
        <v>0</v>
      </c>
      <c r="W109" s="201" t="str">
        <f t="shared" si="28"/>
        <v>N/A</v>
      </c>
      <c r="X109" s="194">
        <f>SUM(X105,X107)</f>
        <v>34</v>
      </c>
      <c r="Y109" s="202">
        <f t="shared" si="40"/>
        <v>22.36842105263158</v>
      </c>
    </row>
    <row r="110" spans="1:25" s="190" customFormat="1" ht="12.75" customHeight="1">
      <c r="A110" s="378" t="s">
        <v>72</v>
      </c>
      <c r="B110" s="188" t="s">
        <v>50</v>
      </c>
      <c r="C110" s="152">
        <v>13016</v>
      </c>
      <c r="D110" s="152">
        <v>4845</v>
      </c>
      <c r="E110" s="153">
        <f t="shared" si="25"/>
        <v>37.22341733251383</v>
      </c>
      <c r="F110" s="152">
        <v>1797</v>
      </c>
      <c r="G110" s="152">
        <v>53</v>
      </c>
      <c r="H110" s="154">
        <f t="shared" si="33"/>
        <v>2.949360044518642</v>
      </c>
      <c r="I110" s="152">
        <f t="shared" si="26"/>
        <v>38</v>
      </c>
      <c r="J110" s="154">
        <f t="shared" si="34"/>
        <v>71.69811320754717</v>
      </c>
      <c r="K110" s="152">
        <v>8</v>
      </c>
      <c r="L110" s="152">
        <v>1</v>
      </c>
      <c r="M110" s="152">
        <v>5</v>
      </c>
      <c r="N110" s="152">
        <v>24</v>
      </c>
      <c r="O110" s="152">
        <v>0</v>
      </c>
      <c r="P110" s="155">
        <f t="shared" si="35"/>
        <v>0</v>
      </c>
      <c r="Q110" s="156">
        <v>15</v>
      </c>
      <c r="R110" s="155">
        <f t="shared" si="36"/>
        <v>28.30188679245283</v>
      </c>
      <c r="S110" s="177">
        <f t="shared" si="37"/>
        <v>28.30188679245283</v>
      </c>
      <c r="T110" s="178">
        <f t="shared" si="38"/>
        <v>0.05564830272676684</v>
      </c>
      <c r="U110" s="189">
        <v>1</v>
      </c>
      <c r="V110" s="159">
        <f t="shared" si="39"/>
        <v>0.05564830272676684</v>
      </c>
      <c r="W110" s="160">
        <f t="shared" si="28"/>
        <v>1.8867924528301887</v>
      </c>
      <c r="X110" s="152">
        <v>298</v>
      </c>
      <c r="Y110" s="161">
        <f t="shared" si="40"/>
        <v>16.583194212576515</v>
      </c>
    </row>
    <row r="111" spans="1:25" s="172" customFormat="1" ht="12.75" customHeight="1">
      <c r="A111" s="378"/>
      <c r="B111" s="125" t="s">
        <v>51</v>
      </c>
      <c r="C111" s="173"/>
      <c r="D111" s="173"/>
      <c r="E111" s="174"/>
      <c r="F111" s="126">
        <v>191</v>
      </c>
      <c r="G111" s="126">
        <v>0</v>
      </c>
      <c r="H111" s="128">
        <f t="shared" si="33"/>
        <v>0</v>
      </c>
      <c r="I111" s="126">
        <f t="shared" si="26"/>
        <v>0</v>
      </c>
      <c r="J111" s="128" t="str">
        <f t="shared" si="34"/>
        <v>N/A</v>
      </c>
      <c r="K111" s="126">
        <v>0</v>
      </c>
      <c r="L111" s="126">
        <v>0</v>
      </c>
      <c r="M111" s="126">
        <v>0</v>
      </c>
      <c r="N111" s="126">
        <v>0</v>
      </c>
      <c r="O111" s="126">
        <v>0</v>
      </c>
      <c r="P111" s="129" t="str">
        <f t="shared" si="35"/>
        <v>N/A</v>
      </c>
      <c r="Q111" s="130">
        <v>0</v>
      </c>
      <c r="R111" s="131" t="str">
        <f t="shared" si="36"/>
        <v>N/A</v>
      </c>
      <c r="S111" s="132" t="str">
        <f t="shared" si="37"/>
        <v>N/A</v>
      </c>
      <c r="T111" s="133">
        <f t="shared" si="38"/>
        <v>0</v>
      </c>
      <c r="U111" s="134">
        <v>0</v>
      </c>
      <c r="V111" s="135">
        <f t="shared" si="39"/>
        <v>0</v>
      </c>
      <c r="W111" s="136" t="str">
        <f t="shared" si="28"/>
        <v>N/A</v>
      </c>
      <c r="X111" s="126">
        <v>80</v>
      </c>
      <c r="Y111" s="137">
        <f t="shared" si="40"/>
        <v>41.8848167539267</v>
      </c>
    </row>
    <row r="112" spans="1:25" s="172" customFormat="1" ht="12.75" customHeight="1">
      <c r="A112" s="378"/>
      <c r="B112" s="125" t="s">
        <v>52</v>
      </c>
      <c r="C112" s="126">
        <v>15304</v>
      </c>
      <c r="D112" s="126">
        <v>5696</v>
      </c>
      <c r="E112" s="127">
        <f t="shared" si="25"/>
        <v>37.219027705175115</v>
      </c>
      <c r="F112" s="126">
        <v>3152</v>
      </c>
      <c r="G112" s="126">
        <v>71</v>
      </c>
      <c r="H112" s="138">
        <f t="shared" si="33"/>
        <v>2.25253807106599</v>
      </c>
      <c r="I112" s="139">
        <f t="shared" si="26"/>
        <v>58</v>
      </c>
      <c r="J112" s="138">
        <f t="shared" si="34"/>
        <v>81.69014084507043</v>
      </c>
      <c r="K112" s="126">
        <v>16</v>
      </c>
      <c r="L112" s="126">
        <v>1</v>
      </c>
      <c r="M112" s="126">
        <v>0</v>
      </c>
      <c r="N112" s="126">
        <v>41</v>
      </c>
      <c r="O112" s="126">
        <v>0</v>
      </c>
      <c r="P112" s="129">
        <f t="shared" si="35"/>
        <v>0</v>
      </c>
      <c r="Q112" s="130">
        <v>13</v>
      </c>
      <c r="R112" s="131">
        <f t="shared" si="36"/>
        <v>18.30985915492958</v>
      </c>
      <c r="S112" s="132">
        <f t="shared" si="37"/>
        <v>18.30985915492958</v>
      </c>
      <c r="T112" s="133">
        <f t="shared" si="38"/>
        <v>0.031725888324873094</v>
      </c>
      <c r="U112" s="134">
        <v>1</v>
      </c>
      <c r="V112" s="135">
        <f t="shared" si="39"/>
        <v>0.031725888324873094</v>
      </c>
      <c r="W112" s="136">
        <f t="shared" si="28"/>
        <v>1.4084507042253522</v>
      </c>
      <c r="X112" s="126">
        <v>394</v>
      </c>
      <c r="Y112" s="137">
        <f t="shared" si="40"/>
        <v>12.5</v>
      </c>
    </row>
    <row r="113" spans="1:25" s="172" customFormat="1" ht="12.75" customHeight="1">
      <c r="A113" s="378"/>
      <c r="B113" s="140" t="s">
        <v>53</v>
      </c>
      <c r="C113" s="175"/>
      <c r="D113" s="175"/>
      <c r="E113" s="176"/>
      <c r="F113" s="139">
        <v>32</v>
      </c>
      <c r="G113" s="139">
        <v>0</v>
      </c>
      <c r="H113" s="138">
        <f t="shared" si="33"/>
        <v>0</v>
      </c>
      <c r="I113" s="139">
        <f t="shared" si="26"/>
        <v>0</v>
      </c>
      <c r="J113" s="138" t="str">
        <f t="shared" si="34"/>
        <v>N/A</v>
      </c>
      <c r="K113" s="141">
        <v>0</v>
      </c>
      <c r="L113" s="141">
        <v>0</v>
      </c>
      <c r="M113" s="141">
        <v>0</v>
      </c>
      <c r="N113" s="141">
        <v>0</v>
      </c>
      <c r="O113" s="141">
        <v>0</v>
      </c>
      <c r="P113" s="142" t="str">
        <f t="shared" si="35"/>
        <v>N/A</v>
      </c>
      <c r="Q113" s="143">
        <v>0</v>
      </c>
      <c r="R113" s="144" t="str">
        <f t="shared" si="36"/>
        <v>N/A</v>
      </c>
      <c r="S113" s="145" t="str">
        <f t="shared" si="37"/>
        <v>N/A</v>
      </c>
      <c r="T113" s="146">
        <f t="shared" si="38"/>
        <v>0</v>
      </c>
      <c r="U113" s="147">
        <v>0</v>
      </c>
      <c r="V113" s="148">
        <f t="shared" si="39"/>
        <v>0</v>
      </c>
      <c r="W113" s="136" t="str">
        <f t="shared" si="28"/>
        <v>N/A</v>
      </c>
      <c r="X113" s="141">
        <v>21</v>
      </c>
      <c r="Y113" s="150">
        <f t="shared" si="40"/>
        <v>65.625</v>
      </c>
    </row>
    <row r="114" spans="1:25" s="179" customFormat="1" ht="12.75" customHeight="1">
      <c r="A114" s="379"/>
      <c r="B114" s="151" t="s">
        <v>54</v>
      </c>
      <c r="C114" s="152">
        <f>SUM(C110,C112)</f>
        <v>28320</v>
      </c>
      <c r="D114" s="152">
        <f>SUM(D110,D112)</f>
        <v>10541</v>
      </c>
      <c r="E114" s="153">
        <f t="shared" si="25"/>
        <v>37.22104519774011</v>
      </c>
      <c r="F114" s="152">
        <f>SUM(F110,F112)</f>
        <v>4949</v>
      </c>
      <c r="G114" s="152">
        <f>SUM(G110,G112)</f>
        <v>124</v>
      </c>
      <c r="H114" s="154">
        <f t="shared" si="33"/>
        <v>2.5055566781167915</v>
      </c>
      <c r="I114" s="152">
        <f t="shared" si="26"/>
        <v>96</v>
      </c>
      <c r="J114" s="154">
        <f t="shared" si="34"/>
        <v>77.41935483870968</v>
      </c>
      <c r="K114" s="152">
        <f aca="true" t="shared" si="47" ref="K114:Q115">SUM(K110,K112)</f>
        <v>24</v>
      </c>
      <c r="L114" s="152">
        <f t="shared" si="47"/>
        <v>2</v>
      </c>
      <c r="M114" s="152">
        <f t="shared" si="47"/>
        <v>5</v>
      </c>
      <c r="N114" s="152">
        <f t="shared" si="47"/>
        <v>65</v>
      </c>
      <c r="O114" s="152">
        <f t="shared" si="47"/>
        <v>0</v>
      </c>
      <c r="P114" s="155">
        <f t="shared" si="35"/>
        <v>0</v>
      </c>
      <c r="Q114" s="156">
        <f t="shared" si="47"/>
        <v>28</v>
      </c>
      <c r="R114" s="155">
        <f t="shared" si="36"/>
        <v>22.58064516129032</v>
      </c>
      <c r="S114" s="177">
        <f t="shared" si="37"/>
        <v>22.58064516129032</v>
      </c>
      <c r="T114" s="178">
        <f t="shared" si="38"/>
        <v>0.040412204485754694</v>
      </c>
      <c r="U114" s="152">
        <f>SUM(U110,U112)</f>
        <v>2</v>
      </c>
      <c r="V114" s="159">
        <f t="shared" si="39"/>
        <v>0.040412204485754694</v>
      </c>
      <c r="W114" s="160">
        <f t="shared" si="28"/>
        <v>1.6129032258064515</v>
      </c>
      <c r="X114" s="152">
        <f>SUM(X110,X112)</f>
        <v>692</v>
      </c>
      <c r="Y114" s="161">
        <f t="shared" si="40"/>
        <v>13.982622752071125</v>
      </c>
    </row>
    <row r="115" spans="1:25" s="179" customFormat="1" ht="12.75" customHeight="1">
      <c r="A115" s="378"/>
      <c r="B115" s="191" t="s">
        <v>55</v>
      </c>
      <c r="C115" s="192"/>
      <c r="D115" s="192"/>
      <c r="E115" s="193"/>
      <c r="F115" s="194">
        <f>SUM(F111,F113)</f>
        <v>223</v>
      </c>
      <c r="G115" s="194">
        <f>SUM(G111,G113)</f>
        <v>0</v>
      </c>
      <c r="H115" s="195">
        <f t="shared" si="33"/>
        <v>0</v>
      </c>
      <c r="I115" s="194">
        <f t="shared" si="26"/>
        <v>0</v>
      </c>
      <c r="J115" s="195" t="str">
        <f t="shared" si="34"/>
        <v>N/A</v>
      </c>
      <c r="K115" s="194">
        <f t="shared" si="47"/>
        <v>0</v>
      </c>
      <c r="L115" s="194">
        <f t="shared" si="47"/>
        <v>0</v>
      </c>
      <c r="M115" s="194">
        <f t="shared" si="47"/>
        <v>0</v>
      </c>
      <c r="N115" s="194">
        <f t="shared" si="47"/>
        <v>0</v>
      </c>
      <c r="O115" s="194">
        <f t="shared" si="47"/>
        <v>0</v>
      </c>
      <c r="P115" s="196" t="str">
        <f t="shared" si="35"/>
        <v>N/A</v>
      </c>
      <c r="Q115" s="197">
        <f t="shared" si="47"/>
        <v>0</v>
      </c>
      <c r="R115" s="196" t="str">
        <f t="shared" si="36"/>
        <v>N/A</v>
      </c>
      <c r="S115" s="198" t="str">
        <f t="shared" si="37"/>
        <v>N/A</v>
      </c>
      <c r="T115" s="199">
        <f t="shared" si="38"/>
        <v>0</v>
      </c>
      <c r="U115" s="194">
        <f>SUM(U111,U113)</f>
        <v>0</v>
      </c>
      <c r="V115" s="200">
        <f t="shared" si="39"/>
        <v>0</v>
      </c>
      <c r="W115" s="201" t="str">
        <f t="shared" si="28"/>
        <v>N/A</v>
      </c>
      <c r="X115" s="194">
        <f>SUM(X111,X113)</f>
        <v>101</v>
      </c>
      <c r="Y115" s="202">
        <f t="shared" si="40"/>
        <v>45.2914798206278</v>
      </c>
    </row>
    <row r="116" spans="1:25" s="190" customFormat="1" ht="12.75" customHeight="1">
      <c r="A116" s="378" t="s">
        <v>73</v>
      </c>
      <c r="B116" s="188" t="s">
        <v>50</v>
      </c>
      <c r="C116" s="152">
        <v>10465</v>
      </c>
      <c r="D116" s="152">
        <v>4537</v>
      </c>
      <c r="E116" s="153">
        <f t="shared" si="25"/>
        <v>43.35403726708075</v>
      </c>
      <c r="F116" s="152">
        <v>2131</v>
      </c>
      <c r="G116" s="152">
        <v>65</v>
      </c>
      <c r="H116" s="154">
        <f t="shared" si="33"/>
        <v>3.050211168465509</v>
      </c>
      <c r="I116" s="152">
        <f t="shared" si="26"/>
        <v>57</v>
      </c>
      <c r="J116" s="154">
        <f t="shared" si="34"/>
        <v>87.6923076923077</v>
      </c>
      <c r="K116" s="152">
        <v>16</v>
      </c>
      <c r="L116" s="152">
        <v>2</v>
      </c>
      <c r="M116" s="152">
        <v>0</v>
      </c>
      <c r="N116" s="152">
        <v>39</v>
      </c>
      <c r="O116" s="152">
        <v>4</v>
      </c>
      <c r="P116" s="155">
        <f t="shared" si="35"/>
        <v>6.153846153846154</v>
      </c>
      <c r="Q116" s="156">
        <v>4</v>
      </c>
      <c r="R116" s="155">
        <f t="shared" si="36"/>
        <v>6.153846153846154</v>
      </c>
      <c r="S116" s="177">
        <f t="shared" si="37"/>
        <v>12.307692307692308</v>
      </c>
      <c r="T116" s="178">
        <f t="shared" si="38"/>
        <v>0.09385265133740028</v>
      </c>
      <c r="U116" s="189">
        <v>0</v>
      </c>
      <c r="V116" s="159">
        <f t="shared" si="39"/>
        <v>0</v>
      </c>
      <c r="W116" s="160">
        <f t="shared" si="28"/>
        <v>3.076923076923077</v>
      </c>
      <c r="X116" s="152">
        <v>307</v>
      </c>
      <c r="Y116" s="161">
        <f t="shared" si="40"/>
        <v>14.406381980290945</v>
      </c>
    </row>
    <row r="117" spans="1:25" s="172" customFormat="1" ht="12.75" customHeight="1">
      <c r="A117" s="378"/>
      <c r="B117" s="125" t="s">
        <v>51</v>
      </c>
      <c r="C117" s="173"/>
      <c r="D117" s="173"/>
      <c r="E117" s="174"/>
      <c r="F117" s="126">
        <v>200</v>
      </c>
      <c r="G117" s="126">
        <v>0</v>
      </c>
      <c r="H117" s="128">
        <f t="shared" si="33"/>
        <v>0</v>
      </c>
      <c r="I117" s="126">
        <f t="shared" si="26"/>
        <v>0</v>
      </c>
      <c r="J117" s="128" t="str">
        <f t="shared" si="34"/>
        <v>N/A</v>
      </c>
      <c r="K117" s="126">
        <v>0</v>
      </c>
      <c r="L117" s="126">
        <v>0</v>
      </c>
      <c r="M117" s="126">
        <v>0</v>
      </c>
      <c r="N117" s="126">
        <v>0</v>
      </c>
      <c r="O117" s="126">
        <v>0</v>
      </c>
      <c r="P117" s="129" t="str">
        <f t="shared" si="35"/>
        <v>N/A</v>
      </c>
      <c r="Q117" s="130">
        <v>0</v>
      </c>
      <c r="R117" s="131" t="str">
        <f t="shared" si="36"/>
        <v>N/A</v>
      </c>
      <c r="S117" s="132" t="str">
        <f t="shared" si="37"/>
        <v>N/A</v>
      </c>
      <c r="T117" s="133">
        <f t="shared" si="38"/>
        <v>0</v>
      </c>
      <c r="U117" s="134">
        <v>0</v>
      </c>
      <c r="V117" s="135">
        <f t="shared" si="39"/>
        <v>0</v>
      </c>
      <c r="W117" s="136" t="str">
        <f t="shared" si="28"/>
        <v>N/A</v>
      </c>
      <c r="X117" s="126">
        <v>26</v>
      </c>
      <c r="Y117" s="137">
        <f t="shared" si="40"/>
        <v>13</v>
      </c>
    </row>
    <row r="118" spans="1:25" s="172" customFormat="1" ht="12.75" customHeight="1">
      <c r="A118" s="378"/>
      <c r="B118" s="125" t="s">
        <v>52</v>
      </c>
      <c r="C118" s="126">
        <v>12130</v>
      </c>
      <c r="D118" s="126">
        <v>7545</v>
      </c>
      <c r="E118" s="127">
        <f t="shared" si="25"/>
        <v>62.20115416323166</v>
      </c>
      <c r="F118" s="126">
        <v>3758</v>
      </c>
      <c r="G118" s="126">
        <v>72</v>
      </c>
      <c r="H118" s="138">
        <f t="shared" si="33"/>
        <v>1.9159127195316656</v>
      </c>
      <c r="I118" s="139">
        <f t="shared" si="26"/>
        <v>67</v>
      </c>
      <c r="J118" s="138">
        <f t="shared" si="34"/>
        <v>93.05555555555556</v>
      </c>
      <c r="K118" s="126">
        <v>26</v>
      </c>
      <c r="L118" s="126">
        <v>1</v>
      </c>
      <c r="M118" s="126">
        <v>0</v>
      </c>
      <c r="N118" s="126">
        <v>40</v>
      </c>
      <c r="O118" s="126">
        <v>1</v>
      </c>
      <c r="P118" s="129">
        <f t="shared" si="35"/>
        <v>1.3888888888888888</v>
      </c>
      <c r="Q118" s="130">
        <v>4</v>
      </c>
      <c r="R118" s="131">
        <f t="shared" si="36"/>
        <v>5.555555555555555</v>
      </c>
      <c r="S118" s="132">
        <f t="shared" si="37"/>
        <v>6.944444444444445</v>
      </c>
      <c r="T118" s="133">
        <f t="shared" si="38"/>
        <v>0.026609898882384245</v>
      </c>
      <c r="U118" s="134">
        <v>0</v>
      </c>
      <c r="V118" s="135">
        <f t="shared" si="39"/>
        <v>0</v>
      </c>
      <c r="W118" s="136">
        <f t="shared" si="28"/>
        <v>1.3888888888888888</v>
      </c>
      <c r="X118" s="126">
        <v>503</v>
      </c>
      <c r="Y118" s="137">
        <f t="shared" si="40"/>
        <v>13.384779137839276</v>
      </c>
    </row>
    <row r="119" spans="1:25" s="172" customFormat="1" ht="12.75" customHeight="1">
      <c r="A119" s="378"/>
      <c r="B119" s="140" t="s">
        <v>53</v>
      </c>
      <c r="C119" s="175"/>
      <c r="D119" s="175"/>
      <c r="E119" s="176"/>
      <c r="F119" s="139">
        <v>8</v>
      </c>
      <c r="G119" s="139">
        <v>0</v>
      </c>
      <c r="H119" s="138">
        <f t="shared" si="33"/>
        <v>0</v>
      </c>
      <c r="I119" s="139">
        <f t="shared" si="26"/>
        <v>0</v>
      </c>
      <c r="J119" s="138" t="str">
        <f t="shared" si="34"/>
        <v>N/A</v>
      </c>
      <c r="K119" s="141">
        <v>0</v>
      </c>
      <c r="L119" s="141">
        <v>0</v>
      </c>
      <c r="M119" s="141">
        <v>0</v>
      </c>
      <c r="N119" s="141">
        <v>0</v>
      </c>
      <c r="O119" s="141">
        <v>0</v>
      </c>
      <c r="P119" s="142" t="str">
        <f t="shared" si="35"/>
        <v>N/A</v>
      </c>
      <c r="Q119" s="143">
        <v>0</v>
      </c>
      <c r="R119" s="144" t="str">
        <f t="shared" si="36"/>
        <v>N/A</v>
      </c>
      <c r="S119" s="145" t="str">
        <f t="shared" si="37"/>
        <v>N/A</v>
      </c>
      <c r="T119" s="146">
        <f t="shared" si="38"/>
        <v>0</v>
      </c>
      <c r="U119" s="147">
        <v>0</v>
      </c>
      <c r="V119" s="148">
        <f t="shared" si="39"/>
        <v>0</v>
      </c>
      <c r="W119" s="136" t="str">
        <f t="shared" si="28"/>
        <v>N/A</v>
      </c>
      <c r="X119" s="141">
        <v>2</v>
      </c>
      <c r="Y119" s="150">
        <f t="shared" si="40"/>
        <v>25</v>
      </c>
    </row>
    <row r="120" spans="1:25" s="179" customFormat="1" ht="12.75" customHeight="1">
      <c r="A120" s="379"/>
      <c r="B120" s="151" t="s">
        <v>54</v>
      </c>
      <c r="C120" s="152">
        <f>SUM(C116,C118)</f>
        <v>22595</v>
      </c>
      <c r="D120" s="152">
        <f>SUM(D116,D118)</f>
        <v>12082</v>
      </c>
      <c r="E120" s="153">
        <f t="shared" si="25"/>
        <v>53.47200708121266</v>
      </c>
      <c r="F120" s="152">
        <f>SUM(F116,F118)</f>
        <v>5889</v>
      </c>
      <c r="G120" s="152">
        <f>SUM(G116,G118)</f>
        <v>137</v>
      </c>
      <c r="H120" s="154">
        <f t="shared" si="33"/>
        <v>2.326371200543386</v>
      </c>
      <c r="I120" s="152">
        <f t="shared" si="26"/>
        <v>124</v>
      </c>
      <c r="J120" s="154">
        <f t="shared" si="34"/>
        <v>90.51094890510949</v>
      </c>
      <c r="K120" s="152">
        <f aca="true" t="shared" si="48" ref="K120:Q121">SUM(K116,K118)</f>
        <v>42</v>
      </c>
      <c r="L120" s="152">
        <f t="shared" si="48"/>
        <v>3</v>
      </c>
      <c r="M120" s="152">
        <f t="shared" si="48"/>
        <v>0</v>
      </c>
      <c r="N120" s="152">
        <f t="shared" si="48"/>
        <v>79</v>
      </c>
      <c r="O120" s="152">
        <f t="shared" si="48"/>
        <v>5</v>
      </c>
      <c r="P120" s="155">
        <f t="shared" si="35"/>
        <v>3.64963503649635</v>
      </c>
      <c r="Q120" s="156">
        <f t="shared" si="48"/>
        <v>8</v>
      </c>
      <c r="R120" s="155">
        <f t="shared" si="36"/>
        <v>5.839416058394161</v>
      </c>
      <c r="S120" s="177">
        <f t="shared" si="37"/>
        <v>9.48905109489051</v>
      </c>
      <c r="T120" s="178">
        <f t="shared" si="38"/>
        <v>0.05094243504839531</v>
      </c>
      <c r="U120" s="152">
        <f>SUM(U116,U118)</f>
        <v>0</v>
      </c>
      <c r="V120" s="159">
        <f t="shared" si="39"/>
        <v>0</v>
      </c>
      <c r="W120" s="160">
        <f t="shared" si="28"/>
        <v>2.18978102189781</v>
      </c>
      <c r="X120" s="152">
        <f>SUM(X116,X118)</f>
        <v>810</v>
      </c>
      <c r="Y120" s="161">
        <f t="shared" si="40"/>
        <v>13.754457463066736</v>
      </c>
    </row>
    <row r="121" spans="1:25" s="179" customFormat="1" ht="12.75" customHeight="1">
      <c r="A121" s="378"/>
      <c r="B121" s="191" t="s">
        <v>55</v>
      </c>
      <c r="C121" s="192"/>
      <c r="D121" s="192"/>
      <c r="E121" s="193"/>
      <c r="F121" s="194">
        <f>SUM(F117,F119)</f>
        <v>208</v>
      </c>
      <c r="G121" s="194">
        <f>SUM(G117,G119)</f>
        <v>0</v>
      </c>
      <c r="H121" s="195">
        <f t="shared" si="33"/>
        <v>0</v>
      </c>
      <c r="I121" s="194">
        <f t="shared" si="26"/>
        <v>0</v>
      </c>
      <c r="J121" s="195" t="str">
        <f t="shared" si="34"/>
        <v>N/A</v>
      </c>
      <c r="K121" s="194">
        <f t="shared" si="48"/>
        <v>0</v>
      </c>
      <c r="L121" s="194">
        <f t="shared" si="48"/>
        <v>0</v>
      </c>
      <c r="M121" s="194">
        <f t="shared" si="48"/>
        <v>0</v>
      </c>
      <c r="N121" s="194">
        <f t="shared" si="48"/>
        <v>0</v>
      </c>
      <c r="O121" s="194">
        <f t="shared" si="48"/>
        <v>0</v>
      </c>
      <c r="P121" s="196" t="str">
        <f t="shared" si="35"/>
        <v>N/A</v>
      </c>
      <c r="Q121" s="197">
        <f t="shared" si="48"/>
        <v>0</v>
      </c>
      <c r="R121" s="196" t="str">
        <f t="shared" si="36"/>
        <v>N/A</v>
      </c>
      <c r="S121" s="198" t="str">
        <f t="shared" si="37"/>
        <v>N/A</v>
      </c>
      <c r="T121" s="199">
        <f t="shared" si="38"/>
        <v>0</v>
      </c>
      <c r="U121" s="194">
        <f>SUM(U117,U119)</f>
        <v>0</v>
      </c>
      <c r="V121" s="200">
        <f t="shared" si="39"/>
        <v>0</v>
      </c>
      <c r="W121" s="201" t="str">
        <f t="shared" si="28"/>
        <v>N/A</v>
      </c>
      <c r="X121" s="194">
        <f>SUM(X117,X119)</f>
        <v>28</v>
      </c>
      <c r="Y121" s="202">
        <f t="shared" si="40"/>
        <v>13.461538461538462</v>
      </c>
    </row>
    <row r="122" spans="1:25" s="190" customFormat="1" ht="12.75" customHeight="1">
      <c r="A122" s="378" t="s">
        <v>74</v>
      </c>
      <c r="B122" s="188" t="s">
        <v>50</v>
      </c>
      <c r="C122" s="152">
        <v>2981</v>
      </c>
      <c r="D122" s="152">
        <v>882</v>
      </c>
      <c r="E122" s="153">
        <f t="shared" si="25"/>
        <v>29.587386782958742</v>
      </c>
      <c r="F122" s="152">
        <v>705</v>
      </c>
      <c r="G122" s="152">
        <v>26</v>
      </c>
      <c r="H122" s="154">
        <f t="shared" si="33"/>
        <v>3.6879432624113475</v>
      </c>
      <c r="I122" s="152">
        <f t="shared" si="26"/>
        <v>15</v>
      </c>
      <c r="J122" s="154">
        <f t="shared" si="34"/>
        <v>57.692307692307686</v>
      </c>
      <c r="K122" s="152">
        <v>2</v>
      </c>
      <c r="L122" s="152">
        <v>0</v>
      </c>
      <c r="M122" s="152">
        <v>1</v>
      </c>
      <c r="N122" s="152">
        <v>12</v>
      </c>
      <c r="O122" s="152">
        <v>0</v>
      </c>
      <c r="P122" s="155">
        <f t="shared" si="35"/>
        <v>0</v>
      </c>
      <c r="Q122" s="156">
        <v>11</v>
      </c>
      <c r="R122" s="155">
        <f t="shared" si="36"/>
        <v>42.30769230769231</v>
      </c>
      <c r="S122" s="177">
        <f t="shared" si="37"/>
        <v>42.30769230769231</v>
      </c>
      <c r="T122" s="178">
        <f t="shared" si="38"/>
        <v>0</v>
      </c>
      <c r="U122" s="189">
        <v>0</v>
      </c>
      <c r="V122" s="159">
        <f t="shared" si="39"/>
        <v>0</v>
      </c>
      <c r="W122" s="160">
        <f t="shared" si="28"/>
        <v>0</v>
      </c>
      <c r="X122" s="152">
        <v>120</v>
      </c>
      <c r="Y122" s="161">
        <f t="shared" si="40"/>
        <v>17.02127659574468</v>
      </c>
    </row>
    <row r="123" spans="1:25" s="172" customFormat="1" ht="12.75" customHeight="1">
      <c r="A123" s="378"/>
      <c r="B123" s="125" t="s">
        <v>51</v>
      </c>
      <c r="C123" s="173"/>
      <c r="D123" s="173"/>
      <c r="E123" s="174"/>
      <c r="F123" s="126">
        <v>53</v>
      </c>
      <c r="G123" s="126">
        <v>1</v>
      </c>
      <c r="H123" s="128">
        <f t="shared" si="33"/>
        <v>1.8867924528301887</v>
      </c>
      <c r="I123" s="126">
        <f t="shared" si="26"/>
        <v>1</v>
      </c>
      <c r="J123" s="128">
        <f t="shared" si="34"/>
        <v>100</v>
      </c>
      <c r="K123" s="126">
        <v>1</v>
      </c>
      <c r="L123" s="126">
        <v>0</v>
      </c>
      <c r="M123" s="126">
        <v>0</v>
      </c>
      <c r="N123" s="126">
        <v>0</v>
      </c>
      <c r="O123" s="126">
        <v>0</v>
      </c>
      <c r="P123" s="129">
        <f t="shared" si="35"/>
        <v>0</v>
      </c>
      <c r="Q123" s="130">
        <v>0</v>
      </c>
      <c r="R123" s="131">
        <f t="shared" si="36"/>
        <v>0</v>
      </c>
      <c r="S123" s="132">
        <f t="shared" si="37"/>
        <v>0</v>
      </c>
      <c r="T123" s="133">
        <f t="shared" si="38"/>
        <v>0</v>
      </c>
      <c r="U123" s="134">
        <v>0</v>
      </c>
      <c r="V123" s="135">
        <f t="shared" si="39"/>
        <v>0</v>
      </c>
      <c r="W123" s="136">
        <f t="shared" si="28"/>
        <v>0</v>
      </c>
      <c r="X123" s="126">
        <v>5</v>
      </c>
      <c r="Y123" s="137">
        <f t="shared" si="40"/>
        <v>9.433962264150944</v>
      </c>
    </row>
    <row r="124" spans="1:25" s="172" customFormat="1" ht="12.75" customHeight="1">
      <c r="A124" s="378"/>
      <c r="B124" s="125" t="s">
        <v>52</v>
      </c>
      <c r="C124" s="126">
        <v>3435</v>
      </c>
      <c r="D124" s="126">
        <v>1459</v>
      </c>
      <c r="E124" s="127">
        <f t="shared" si="25"/>
        <v>42.4745269286754</v>
      </c>
      <c r="F124" s="126">
        <v>1254</v>
      </c>
      <c r="G124" s="126">
        <v>24</v>
      </c>
      <c r="H124" s="138">
        <f t="shared" si="33"/>
        <v>1.9138755980861244</v>
      </c>
      <c r="I124" s="139">
        <f t="shared" si="26"/>
        <v>17</v>
      </c>
      <c r="J124" s="138">
        <f t="shared" si="34"/>
        <v>70.83333333333334</v>
      </c>
      <c r="K124" s="126">
        <v>8</v>
      </c>
      <c r="L124" s="126">
        <v>0</v>
      </c>
      <c r="M124" s="126">
        <v>0</v>
      </c>
      <c r="N124" s="126">
        <v>9</v>
      </c>
      <c r="O124" s="126">
        <v>0</v>
      </c>
      <c r="P124" s="129">
        <f t="shared" si="35"/>
        <v>0</v>
      </c>
      <c r="Q124" s="130">
        <v>7</v>
      </c>
      <c r="R124" s="131">
        <f t="shared" si="36"/>
        <v>29.166666666666668</v>
      </c>
      <c r="S124" s="132">
        <f t="shared" si="37"/>
        <v>29.166666666666668</v>
      </c>
      <c r="T124" s="133">
        <f t="shared" si="38"/>
        <v>0</v>
      </c>
      <c r="U124" s="134">
        <v>0</v>
      </c>
      <c r="V124" s="135">
        <f t="shared" si="39"/>
        <v>0</v>
      </c>
      <c r="W124" s="136">
        <f t="shared" si="28"/>
        <v>0</v>
      </c>
      <c r="X124" s="126">
        <v>208</v>
      </c>
      <c r="Y124" s="137">
        <f t="shared" si="40"/>
        <v>16.586921850079744</v>
      </c>
    </row>
    <row r="125" spans="1:25" s="172" customFormat="1" ht="12.75" customHeight="1">
      <c r="A125" s="378"/>
      <c r="B125" s="140" t="s">
        <v>53</v>
      </c>
      <c r="C125" s="175"/>
      <c r="D125" s="175"/>
      <c r="E125" s="176"/>
      <c r="F125" s="139">
        <v>2</v>
      </c>
      <c r="G125" s="139">
        <v>0</v>
      </c>
      <c r="H125" s="138">
        <f t="shared" si="33"/>
        <v>0</v>
      </c>
      <c r="I125" s="139">
        <f t="shared" si="26"/>
        <v>0</v>
      </c>
      <c r="J125" s="138" t="str">
        <f t="shared" si="34"/>
        <v>N/A</v>
      </c>
      <c r="K125" s="141">
        <v>0</v>
      </c>
      <c r="L125" s="141">
        <v>0</v>
      </c>
      <c r="M125" s="141">
        <v>0</v>
      </c>
      <c r="N125" s="141">
        <v>0</v>
      </c>
      <c r="O125" s="141">
        <v>0</v>
      </c>
      <c r="P125" s="142" t="str">
        <f t="shared" si="35"/>
        <v>N/A</v>
      </c>
      <c r="Q125" s="143">
        <v>0</v>
      </c>
      <c r="R125" s="144" t="str">
        <f t="shared" si="36"/>
        <v>N/A</v>
      </c>
      <c r="S125" s="145" t="str">
        <f t="shared" si="37"/>
        <v>N/A</v>
      </c>
      <c r="T125" s="146">
        <f t="shared" si="38"/>
        <v>0</v>
      </c>
      <c r="U125" s="147">
        <v>0</v>
      </c>
      <c r="V125" s="148">
        <f t="shared" si="39"/>
        <v>0</v>
      </c>
      <c r="W125" s="136" t="str">
        <f t="shared" si="28"/>
        <v>N/A</v>
      </c>
      <c r="X125" s="141">
        <v>0</v>
      </c>
      <c r="Y125" s="150">
        <f t="shared" si="40"/>
        <v>0</v>
      </c>
    </row>
    <row r="126" spans="1:25" s="179" customFormat="1" ht="12.75" customHeight="1">
      <c r="A126" s="379"/>
      <c r="B126" s="151" t="s">
        <v>54</v>
      </c>
      <c r="C126" s="152">
        <f>SUM(C122,C124)</f>
        <v>6416</v>
      </c>
      <c r="D126" s="152">
        <f>SUM(D122,D124)</f>
        <v>2341</v>
      </c>
      <c r="E126" s="153">
        <f t="shared" si="25"/>
        <v>36.486907730673316</v>
      </c>
      <c r="F126" s="152">
        <f>SUM(F122,F124)</f>
        <v>1959</v>
      </c>
      <c r="G126" s="152">
        <f>SUM(G122,G124)</f>
        <v>50</v>
      </c>
      <c r="H126" s="154">
        <f t="shared" si="33"/>
        <v>2.5523226135783563</v>
      </c>
      <c r="I126" s="152">
        <f t="shared" si="26"/>
        <v>32</v>
      </c>
      <c r="J126" s="154">
        <f t="shared" si="34"/>
        <v>64</v>
      </c>
      <c r="K126" s="152">
        <f aca="true" t="shared" si="49" ref="K126:Q127">SUM(K122,K124)</f>
        <v>10</v>
      </c>
      <c r="L126" s="152">
        <f t="shared" si="49"/>
        <v>0</v>
      </c>
      <c r="M126" s="152">
        <f t="shared" si="49"/>
        <v>1</v>
      </c>
      <c r="N126" s="152">
        <f t="shared" si="49"/>
        <v>21</v>
      </c>
      <c r="O126" s="152">
        <f t="shared" si="49"/>
        <v>0</v>
      </c>
      <c r="P126" s="155">
        <f t="shared" si="35"/>
        <v>0</v>
      </c>
      <c r="Q126" s="156">
        <f t="shared" si="49"/>
        <v>18</v>
      </c>
      <c r="R126" s="155">
        <f t="shared" si="36"/>
        <v>36</v>
      </c>
      <c r="S126" s="177">
        <f t="shared" si="37"/>
        <v>36</v>
      </c>
      <c r="T126" s="178">
        <f t="shared" si="38"/>
        <v>0</v>
      </c>
      <c r="U126" s="152">
        <f>SUM(U122,U124)</f>
        <v>0</v>
      </c>
      <c r="V126" s="159">
        <f t="shared" si="39"/>
        <v>0</v>
      </c>
      <c r="W126" s="160">
        <f t="shared" si="28"/>
        <v>0</v>
      </c>
      <c r="X126" s="152">
        <f>SUM(X122,X124)</f>
        <v>328</v>
      </c>
      <c r="Y126" s="161">
        <f t="shared" si="40"/>
        <v>16.743236345074017</v>
      </c>
    </row>
    <row r="127" spans="1:25" s="179" customFormat="1" ht="12.75" customHeight="1">
      <c r="A127" s="378"/>
      <c r="B127" s="191" t="s">
        <v>55</v>
      </c>
      <c r="C127" s="192"/>
      <c r="D127" s="192"/>
      <c r="E127" s="193"/>
      <c r="F127" s="194">
        <f>SUM(F123,F125)</f>
        <v>55</v>
      </c>
      <c r="G127" s="194">
        <f>SUM(G123,G125)</f>
        <v>1</v>
      </c>
      <c r="H127" s="195">
        <f t="shared" si="33"/>
        <v>1.8181818181818181</v>
      </c>
      <c r="I127" s="194">
        <f t="shared" si="26"/>
        <v>1</v>
      </c>
      <c r="J127" s="195">
        <f t="shared" si="34"/>
        <v>100</v>
      </c>
      <c r="K127" s="194">
        <f t="shared" si="49"/>
        <v>1</v>
      </c>
      <c r="L127" s="194">
        <f t="shared" si="49"/>
        <v>0</v>
      </c>
      <c r="M127" s="194">
        <f t="shared" si="49"/>
        <v>0</v>
      </c>
      <c r="N127" s="194">
        <f t="shared" si="49"/>
        <v>0</v>
      </c>
      <c r="O127" s="194">
        <f t="shared" si="49"/>
        <v>0</v>
      </c>
      <c r="P127" s="196">
        <f t="shared" si="35"/>
        <v>0</v>
      </c>
      <c r="Q127" s="197">
        <f t="shared" si="49"/>
        <v>0</v>
      </c>
      <c r="R127" s="196">
        <f t="shared" si="36"/>
        <v>0</v>
      </c>
      <c r="S127" s="198">
        <f t="shared" si="37"/>
        <v>0</v>
      </c>
      <c r="T127" s="199">
        <f t="shared" si="38"/>
        <v>0</v>
      </c>
      <c r="U127" s="194">
        <f>SUM(U123,U125)</f>
        <v>0</v>
      </c>
      <c r="V127" s="200">
        <f t="shared" si="39"/>
        <v>0</v>
      </c>
      <c r="W127" s="201">
        <f t="shared" si="28"/>
        <v>0</v>
      </c>
      <c r="X127" s="194">
        <f>SUM(X123,X125)</f>
        <v>5</v>
      </c>
      <c r="Y127" s="202">
        <f t="shared" si="40"/>
        <v>9.090909090909092</v>
      </c>
    </row>
    <row r="128" spans="1:25" s="190" customFormat="1" ht="12.75" customHeight="1">
      <c r="A128" s="378" t="s">
        <v>75</v>
      </c>
      <c r="B128" s="188" t="s">
        <v>50</v>
      </c>
      <c r="C128" s="152">
        <v>4587</v>
      </c>
      <c r="D128" s="152">
        <v>1987</v>
      </c>
      <c r="E128" s="153">
        <f t="shared" si="25"/>
        <v>43.31807281447569</v>
      </c>
      <c r="F128" s="152">
        <v>707</v>
      </c>
      <c r="G128" s="152">
        <v>33</v>
      </c>
      <c r="H128" s="154">
        <f t="shared" si="33"/>
        <v>4.667609618104668</v>
      </c>
      <c r="I128" s="152">
        <f t="shared" si="26"/>
        <v>25</v>
      </c>
      <c r="J128" s="154">
        <f t="shared" si="34"/>
        <v>75.75757575757575</v>
      </c>
      <c r="K128" s="152">
        <v>9</v>
      </c>
      <c r="L128" s="152">
        <v>1</v>
      </c>
      <c r="M128" s="152">
        <v>0</v>
      </c>
      <c r="N128" s="152">
        <v>15</v>
      </c>
      <c r="O128" s="152">
        <v>0</v>
      </c>
      <c r="P128" s="155">
        <f t="shared" si="35"/>
        <v>0</v>
      </c>
      <c r="Q128" s="156">
        <v>8</v>
      </c>
      <c r="R128" s="155">
        <f t="shared" si="36"/>
        <v>24.242424242424242</v>
      </c>
      <c r="S128" s="177">
        <f t="shared" si="37"/>
        <v>24.242424242424242</v>
      </c>
      <c r="T128" s="178">
        <f t="shared" si="38"/>
        <v>0.14144271570014144</v>
      </c>
      <c r="U128" s="189">
        <v>0</v>
      </c>
      <c r="V128" s="159">
        <f t="shared" si="39"/>
        <v>0</v>
      </c>
      <c r="W128" s="160">
        <f t="shared" si="28"/>
        <v>3.0303030303030303</v>
      </c>
      <c r="X128" s="152">
        <v>187</v>
      </c>
      <c r="Y128" s="161">
        <f t="shared" si="40"/>
        <v>26.449787835926447</v>
      </c>
    </row>
    <row r="129" spans="1:25" s="172" customFormat="1" ht="12.75" customHeight="1">
      <c r="A129" s="378"/>
      <c r="B129" s="125" t="s">
        <v>51</v>
      </c>
      <c r="C129" s="173"/>
      <c r="D129" s="173"/>
      <c r="E129" s="174"/>
      <c r="F129" s="126">
        <v>33</v>
      </c>
      <c r="G129" s="126">
        <v>0</v>
      </c>
      <c r="H129" s="128">
        <f t="shared" si="33"/>
        <v>0</v>
      </c>
      <c r="I129" s="126">
        <f t="shared" si="26"/>
        <v>0</v>
      </c>
      <c r="J129" s="128" t="str">
        <f t="shared" si="34"/>
        <v>N/A</v>
      </c>
      <c r="K129" s="126">
        <v>0</v>
      </c>
      <c r="L129" s="126">
        <v>0</v>
      </c>
      <c r="M129" s="126">
        <v>0</v>
      </c>
      <c r="N129" s="126">
        <v>0</v>
      </c>
      <c r="O129" s="126">
        <v>0</v>
      </c>
      <c r="P129" s="129" t="str">
        <f t="shared" si="35"/>
        <v>N/A</v>
      </c>
      <c r="Q129" s="130">
        <v>0</v>
      </c>
      <c r="R129" s="131" t="str">
        <f t="shared" si="36"/>
        <v>N/A</v>
      </c>
      <c r="S129" s="132" t="str">
        <f t="shared" si="37"/>
        <v>N/A</v>
      </c>
      <c r="T129" s="133">
        <f t="shared" si="38"/>
        <v>0</v>
      </c>
      <c r="U129" s="134">
        <v>0</v>
      </c>
      <c r="V129" s="135">
        <f t="shared" si="39"/>
        <v>0</v>
      </c>
      <c r="W129" s="136" t="str">
        <f t="shared" si="28"/>
        <v>N/A</v>
      </c>
      <c r="X129" s="126">
        <v>10</v>
      </c>
      <c r="Y129" s="137">
        <f t="shared" si="40"/>
        <v>30.303030303030305</v>
      </c>
    </row>
    <row r="130" spans="1:25" s="172" customFormat="1" ht="12.75" customHeight="1">
      <c r="A130" s="378"/>
      <c r="B130" s="125" t="s">
        <v>52</v>
      </c>
      <c r="C130" s="126">
        <v>5510</v>
      </c>
      <c r="D130" s="126">
        <v>3370</v>
      </c>
      <c r="E130" s="127">
        <f t="shared" si="25"/>
        <v>61.16152450090744</v>
      </c>
      <c r="F130" s="126">
        <v>1190</v>
      </c>
      <c r="G130" s="126">
        <v>36</v>
      </c>
      <c r="H130" s="138">
        <f t="shared" si="33"/>
        <v>3.0252100840336134</v>
      </c>
      <c r="I130" s="139">
        <f t="shared" si="26"/>
        <v>27</v>
      </c>
      <c r="J130" s="138">
        <f t="shared" si="34"/>
        <v>75</v>
      </c>
      <c r="K130" s="126">
        <v>8</v>
      </c>
      <c r="L130" s="126">
        <v>0</v>
      </c>
      <c r="M130" s="126">
        <v>0</v>
      </c>
      <c r="N130" s="126">
        <v>19</v>
      </c>
      <c r="O130" s="126">
        <v>0</v>
      </c>
      <c r="P130" s="129">
        <f t="shared" si="35"/>
        <v>0</v>
      </c>
      <c r="Q130" s="130">
        <v>9</v>
      </c>
      <c r="R130" s="131">
        <f t="shared" si="36"/>
        <v>25</v>
      </c>
      <c r="S130" s="132">
        <f t="shared" si="37"/>
        <v>25</v>
      </c>
      <c r="T130" s="133">
        <f t="shared" si="38"/>
        <v>0</v>
      </c>
      <c r="U130" s="134">
        <v>0</v>
      </c>
      <c r="V130" s="135">
        <f t="shared" si="39"/>
        <v>0</v>
      </c>
      <c r="W130" s="136">
        <f t="shared" si="28"/>
        <v>0</v>
      </c>
      <c r="X130" s="126">
        <v>323</v>
      </c>
      <c r="Y130" s="137">
        <f t="shared" si="40"/>
        <v>27.142857142857142</v>
      </c>
    </row>
    <row r="131" spans="1:25" s="172" customFormat="1" ht="12.75" customHeight="1">
      <c r="A131" s="378"/>
      <c r="B131" s="140" t="s">
        <v>53</v>
      </c>
      <c r="C131" s="175"/>
      <c r="D131" s="175"/>
      <c r="E131" s="176"/>
      <c r="F131" s="139">
        <v>31</v>
      </c>
      <c r="G131" s="139">
        <v>0</v>
      </c>
      <c r="H131" s="138">
        <f t="shared" si="33"/>
        <v>0</v>
      </c>
      <c r="I131" s="139">
        <f t="shared" si="26"/>
        <v>0</v>
      </c>
      <c r="J131" s="138" t="str">
        <f t="shared" si="34"/>
        <v>N/A</v>
      </c>
      <c r="K131" s="141">
        <v>0</v>
      </c>
      <c r="L131" s="141">
        <v>0</v>
      </c>
      <c r="M131" s="141">
        <v>0</v>
      </c>
      <c r="N131" s="141">
        <v>0</v>
      </c>
      <c r="O131" s="141">
        <v>0</v>
      </c>
      <c r="P131" s="142" t="str">
        <f t="shared" si="35"/>
        <v>N/A</v>
      </c>
      <c r="Q131" s="143">
        <v>0</v>
      </c>
      <c r="R131" s="144" t="str">
        <f t="shared" si="36"/>
        <v>N/A</v>
      </c>
      <c r="S131" s="145" t="str">
        <f t="shared" si="37"/>
        <v>N/A</v>
      </c>
      <c r="T131" s="146">
        <f t="shared" si="38"/>
        <v>0</v>
      </c>
      <c r="U131" s="147">
        <v>0</v>
      </c>
      <c r="V131" s="148">
        <f t="shared" si="39"/>
        <v>0</v>
      </c>
      <c r="W131" s="136" t="str">
        <f t="shared" si="28"/>
        <v>N/A</v>
      </c>
      <c r="X131" s="141">
        <v>5</v>
      </c>
      <c r="Y131" s="150">
        <f t="shared" si="40"/>
        <v>16.129032258064516</v>
      </c>
    </row>
    <row r="132" spans="1:25" s="179" customFormat="1" ht="12.75" customHeight="1">
      <c r="A132" s="379"/>
      <c r="B132" s="151" t="s">
        <v>54</v>
      </c>
      <c r="C132" s="152">
        <f>SUM(C128,C130)</f>
        <v>10097</v>
      </c>
      <c r="D132" s="152">
        <f>SUM(D128,D130)</f>
        <v>5357</v>
      </c>
      <c r="E132" s="153">
        <f t="shared" si="25"/>
        <v>53.0553629791027</v>
      </c>
      <c r="F132" s="152">
        <f>SUM(F128,F130)</f>
        <v>1897</v>
      </c>
      <c r="G132" s="152">
        <f>SUM(G128,G130)</f>
        <v>69</v>
      </c>
      <c r="H132" s="154">
        <f t="shared" si="33"/>
        <v>3.6373220875065893</v>
      </c>
      <c r="I132" s="152">
        <f t="shared" si="26"/>
        <v>52</v>
      </c>
      <c r="J132" s="154">
        <f t="shared" si="34"/>
        <v>75.36231884057972</v>
      </c>
      <c r="K132" s="152">
        <f aca="true" t="shared" si="50" ref="K132:Q133">SUM(K128,K130)</f>
        <v>17</v>
      </c>
      <c r="L132" s="152">
        <f t="shared" si="50"/>
        <v>1</v>
      </c>
      <c r="M132" s="152">
        <f t="shared" si="50"/>
        <v>0</v>
      </c>
      <c r="N132" s="152">
        <f t="shared" si="50"/>
        <v>34</v>
      </c>
      <c r="O132" s="152">
        <f t="shared" si="50"/>
        <v>0</v>
      </c>
      <c r="P132" s="155">
        <f t="shared" si="35"/>
        <v>0</v>
      </c>
      <c r="Q132" s="156">
        <f t="shared" si="50"/>
        <v>17</v>
      </c>
      <c r="R132" s="155">
        <f t="shared" si="36"/>
        <v>24.637681159420293</v>
      </c>
      <c r="S132" s="177">
        <f t="shared" si="37"/>
        <v>24.637681159420293</v>
      </c>
      <c r="T132" s="178">
        <f t="shared" si="38"/>
        <v>0.05271481286241434</v>
      </c>
      <c r="U132" s="152">
        <f>SUM(U128,U130)</f>
        <v>0</v>
      </c>
      <c r="V132" s="159">
        <f t="shared" si="39"/>
        <v>0</v>
      </c>
      <c r="W132" s="160">
        <f t="shared" si="28"/>
        <v>1.4492753623188406</v>
      </c>
      <c r="X132" s="152">
        <f>SUM(X128,X130)</f>
        <v>510</v>
      </c>
      <c r="Y132" s="161">
        <f t="shared" si="40"/>
        <v>26.884554559831315</v>
      </c>
    </row>
    <row r="133" spans="1:25" s="179" customFormat="1" ht="12.75" customHeight="1" thickBot="1">
      <c r="A133" s="378"/>
      <c r="B133" s="191" t="s">
        <v>55</v>
      </c>
      <c r="C133" s="192"/>
      <c r="D133" s="192"/>
      <c r="E133" s="193"/>
      <c r="F133" s="194">
        <f>SUM(F129,F131)</f>
        <v>64</v>
      </c>
      <c r="G133" s="194">
        <f>SUM(G129,G131)</f>
        <v>0</v>
      </c>
      <c r="H133" s="195">
        <f t="shared" si="33"/>
        <v>0</v>
      </c>
      <c r="I133" s="194">
        <f t="shared" si="26"/>
        <v>0</v>
      </c>
      <c r="J133" s="195" t="str">
        <f t="shared" si="34"/>
        <v>N/A</v>
      </c>
      <c r="K133" s="194">
        <f t="shared" si="50"/>
        <v>0</v>
      </c>
      <c r="L133" s="194">
        <f t="shared" si="50"/>
        <v>0</v>
      </c>
      <c r="M133" s="194">
        <f t="shared" si="50"/>
        <v>0</v>
      </c>
      <c r="N133" s="194">
        <f t="shared" si="50"/>
        <v>0</v>
      </c>
      <c r="O133" s="194">
        <f t="shared" si="50"/>
        <v>0</v>
      </c>
      <c r="P133" s="196" t="str">
        <f t="shared" si="35"/>
        <v>N/A</v>
      </c>
      <c r="Q133" s="197">
        <f t="shared" si="50"/>
        <v>0</v>
      </c>
      <c r="R133" s="196" t="str">
        <f t="shared" si="36"/>
        <v>N/A</v>
      </c>
      <c r="S133" s="198" t="str">
        <f t="shared" si="37"/>
        <v>N/A</v>
      </c>
      <c r="T133" s="199">
        <f t="shared" si="38"/>
        <v>0</v>
      </c>
      <c r="U133" s="194">
        <f>SUM(U129,U131)</f>
        <v>0</v>
      </c>
      <c r="V133" s="200">
        <f t="shared" si="39"/>
        <v>0</v>
      </c>
      <c r="W133" s="201" t="str">
        <f t="shared" si="28"/>
        <v>N/A</v>
      </c>
      <c r="X133" s="194">
        <f>SUM(X129,X131)</f>
        <v>15</v>
      </c>
      <c r="Y133" s="202">
        <f t="shared" si="40"/>
        <v>23.4375</v>
      </c>
    </row>
    <row r="134" spans="1:25" ht="12.75" customHeight="1">
      <c r="A134" s="374" t="s">
        <v>76</v>
      </c>
      <c r="B134" s="47" t="s">
        <v>50</v>
      </c>
      <c r="C134" s="48">
        <f>SUM(C104,C110,C116,C122,C128)</f>
        <v>46433</v>
      </c>
      <c r="D134" s="48">
        <f>SUM(D104,D110,D116,D122,D128)</f>
        <v>19572</v>
      </c>
      <c r="E134" s="49">
        <f t="shared" si="25"/>
        <v>42.15105636077789</v>
      </c>
      <c r="F134" s="48">
        <f aca="true" t="shared" si="51" ref="F134:G137">SUM(F104,F110,F116,F122,F128)</f>
        <v>7941</v>
      </c>
      <c r="G134" s="48">
        <f t="shared" si="51"/>
        <v>272</v>
      </c>
      <c r="H134" s="50">
        <f t="shared" si="33"/>
        <v>3.4252613021030096</v>
      </c>
      <c r="I134" s="48">
        <f t="shared" si="26"/>
        <v>212</v>
      </c>
      <c r="J134" s="50">
        <f t="shared" si="34"/>
        <v>77.94117647058823</v>
      </c>
      <c r="K134" s="48">
        <f aca="true" t="shared" si="52" ref="K134:Q137">SUM(K104,K110,K116,K122,K128)</f>
        <v>54</v>
      </c>
      <c r="L134" s="48">
        <f t="shared" si="52"/>
        <v>7</v>
      </c>
      <c r="M134" s="48">
        <f t="shared" si="52"/>
        <v>9</v>
      </c>
      <c r="N134" s="48">
        <f t="shared" si="52"/>
        <v>142</v>
      </c>
      <c r="O134" s="48">
        <f t="shared" si="52"/>
        <v>4</v>
      </c>
      <c r="P134" s="52">
        <f t="shared" si="35"/>
        <v>1.4705882352941175</v>
      </c>
      <c r="Q134" s="53">
        <f t="shared" si="52"/>
        <v>56</v>
      </c>
      <c r="R134" s="52">
        <f t="shared" si="36"/>
        <v>20.588235294117645</v>
      </c>
      <c r="S134" s="54">
        <f t="shared" si="37"/>
        <v>22.058823529411764</v>
      </c>
      <c r="T134" s="55">
        <f t="shared" si="38"/>
        <v>0.08815010703941568</v>
      </c>
      <c r="U134" s="56">
        <f>SUM(U104,U110,U116,U122,U128)</f>
        <v>1</v>
      </c>
      <c r="V134" s="57">
        <f t="shared" si="39"/>
        <v>0.01259287243420224</v>
      </c>
      <c r="W134" s="58">
        <f t="shared" si="28"/>
        <v>2.5735294117647056</v>
      </c>
      <c r="X134" s="48">
        <f>SUM(X104,X110,X116,X122,X128)</f>
        <v>1477</v>
      </c>
      <c r="Y134" s="59">
        <f t="shared" si="40"/>
        <v>18.59967258531671</v>
      </c>
    </row>
    <row r="135" spans="1:25" ht="12.75" customHeight="1">
      <c r="A135" s="375"/>
      <c r="B135" s="60" t="s">
        <v>51</v>
      </c>
      <c r="C135" s="61"/>
      <c r="D135" s="61"/>
      <c r="E135" s="62"/>
      <c r="F135" s="63">
        <f t="shared" si="51"/>
        <v>611</v>
      </c>
      <c r="G135" s="63">
        <f t="shared" si="51"/>
        <v>1</v>
      </c>
      <c r="H135" s="64">
        <f t="shared" si="33"/>
        <v>0.16366612111292964</v>
      </c>
      <c r="I135" s="63">
        <f t="shared" si="26"/>
        <v>1</v>
      </c>
      <c r="J135" s="64">
        <f t="shared" si="34"/>
        <v>100</v>
      </c>
      <c r="K135" s="63">
        <f t="shared" si="52"/>
        <v>1</v>
      </c>
      <c r="L135" s="63">
        <f t="shared" si="52"/>
        <v>0</v>
      </c>
      <c r="M135" s="63">
        <f t="shared" si="52"/>
        <v>0</v>
      </c>
      <c r="N135" s="63">
        <f t="shared" si="52"/>
        <v>0</v>
      </c>
      <c r="O135" s="63">
        <f t="shared" si="52"/>
        <v>0</v>
      </c>
      <c r="P135" s="65">
        <f t="shared" si="35"/>
        <v>0</v>
      </c>
      <c r="Q135" s="66">
        <f t="shared" si="52"/>
        <v>0</v>
      </c>
      <c r="R135" s="67">
        <f t="shared" si="36"/>
        <v>0</v>
      </c>
      <c r="S135" s="68">
        <f t="shared" si="37"/>
        <v>0</v>
      </c>
      <c r="T135" s="69">
        <f t="shared" si="38"/>
        <v>0</v>
      </c>
      <c r="U135" s="70">
        <f>SUM(U105,U111,U117,U123,U129)</f>
        <v>0</v>
      </c>
      <c r="V135" s="71">
        <f t="shared" si="39"/>
        <v>0</v>
      </c>
      <c r="W135" s="72">
        <f t="shared" si="28"/>
        <v>0</v>
      </c>
      <c r="X135" s="63">
        <f>SUM(X105,X111,X117,X123,X129)</f>
        <v>151</v>
      </c>
      <c r="Y135" s="73">
        <f t="shared" si="40"/>
        <v>24.713584288052374</v>
      </c>
    </row>
    <row r="136" spans="1:25" ht="12.75" customHeight="1">
      <c r="A136" s="375"/>
      <c r="B136" s="60" t="s">
        <v>52</v>
      </c>
      <c r="C136" s="63">
        <f>SUM(C106,C112,C118,C124,C130)</f>
        <v>54755</v>
      </c>
      <c r="D136" s="63">
        <f>SUM(D106,D112,D118,D124,D130)</f>
        <v>30659</v>
      </c>
      <c r="E136" s="74">
        <f>D136/C136*100</f>
        <v>55.99305999452105</v>
      </c>
      <c r="F136" s="63">
        <f t="shared" si="51"/>
        <v>14303</v>
      </c>
      <c r="G136" s="63">
        <f t="shared" si="51"/>
        <v>310</v>
      </c>
      <c r="H136" s="75">
        <f t="shared" si="33"/>
        <v>2.1673774732573583</v>
      </c>
      <c r="I136" s="76">
        <f aca="true" t="shared" si="53" ref="I136:I199">SUM(K136:N136)</f>
        <v>267</v>
      </c>
      <c r="J136" s="75">
        <f t="shared" si="34"/>
        <v>86.12903225806451</v>
      </c>
      <c r="K136" s="63">
        <f t="shared" si="52"/>
        <v>93</v>
      </c>
      <c r="L136" s="63">
        <f t="shared" si="52"/>
        <v>4</v>
      </c>
      <c r="M136" s="63">
        <f t="shared" si="52"/>
        <v>3</v>
      </c>
      <c r="N136" s="63">
        <f t="shared" si="52"/>
        <v>167</v>
      </c>
      <c r="O136" s="63">
        <f t="shared" si="52"/>
        <v>1</v>
      </c>
      <c r="P136" s="65">
        <f t="shared" si="35"/>
        <v>0.3225806451612903</v>
      </c>
      <c r="Q136" s="66">
        <f t="shared" si="52"/>
        <v>42</v>
      </c>
      <c r="R136" s="67">
        <f t="shared" si="36"/>
        <v>13.548387096774196</v>
      </c>
      <c r="S136" s="68">
        <f t="shared" si="37"/>
        <v>13.870967741935484</v>
      </c>
      <c r="T136" s="69">
        <f t="shared" si="38"/>
        <v>0.02796616094525624</v>
      </c>
      <c r="U136" s="70">
        <f>SUM(U106,U112,U118,U124,U130)</f>
        <v>1</v>
      </c>
      <c r="V136" s="71">
        <f t="shared" si="39"/>
        <v>0.00699154023631406</v>
      </c>
      <c r="W136" s="72">
        <f aca="true" t="shared" si="54" ref="W136:W199">IF(ISERROR(L136/G136),"N/A",L136/G136*100)</f>
        <v>1.2903225806451613</v>
      </c>
      <c r="X136" s="63">
        <f>SUM(X106,X112,X118,X124,X130)</f>
        <v>2395</v>
      </c>
      <c r="Y136" s="73">
        <f t="shared" si="40"/>
        <v>16.744738865972174</v>
      </c>
    </row>
    <row r="137" spans="1:25" ht="12.75" customHeight="1">
      <c r="A137" s="375"/>
      <c r="B137" s="77" t="s">
        <v>53</v>
      </c>
      <c r="C137" s="78"/>
      <c r="D137" s="78"/>
      <c r="E137" s="79"/>
      <c r="F137" s="76">
        <f t="shared" si="51"/>
        <v>91</v>
      </c>
      <c r="G137" s="76">
        <f t="shared" si="51"/>
        <v>0</v>
      </c>
      <c r="H137" s="75">
        <f t="shared" si="33"/>
        <v>0</v>
      </c>
      <c r="I137" s="76">
        <f t="shared" si="53"/>
        <v>0</v>
      </c>
      <c r="J137" s="75" t="str">
        <f t="shared" si="34"/>
        <v>N/A</v>
      </c>
      <c r="K137" s="80">
        <f t="shared" si="52"/>
        <v>0</v>
      </c>
      <c r="L137" s="80">
        <f t="shared" si="52"/>
        <v>0</v>
      </c>
      <c r="M137" s="80">
        <f t="shared" si="52"/>
        <v>0</v>
      </c>
      <c r="N137" s="80">
        <f t="shared" si="52"/>
        <v>0</v>
      </c>
      <c r="O137" s="80">
        <f t="shared" si="52"/>
        <v>0</v>
      </c>
      <c r="P137" s="81" t="str">
        <f t="shared" si="35"/>
        <v>N/A</v>
      </c>
      <c r="Q137" s="82">
        <f t="shared" si="52"/>
        <v>0</v>
      </c>
      <c r="R137" s="83" t="str">
        <f t="shared" si="36"/>
        <v>N/A</v>
      </c>
      <c r="S137" s="84" t="str">
        <f t="shared" si="37"/>
        <v>N/A</v>
      </c>
      <c r="T137" s="85">
        <f t="shared" si="38"/>
        <v>0</v>
      </c>
      <c r="U137" s="86">
        <f>SUM(U107,U113,U119,U125,U131)</f>
        <v>0</v>
      </c>
      <c r="V137" s="87">
        <f t="shared" si="39"/>
        <v>0</v>
      </c>
      <c r="W137" s="72" t="str">
        <f t="shared" si="54"/>
        <v>N/A</v>
      </c>
      <c r="X137" s="80">
        <f>SUM(X107,X113,X119,X125,X131)</f>
        <v>32</v>
      </c>
      <c r="Y137" s="89">
        <f t="shared" si="40"/>
        <v>35.16483516483517</v>
      </c>
    </row>
    <row r="138" spans="1:25" ht="12.75" customHeight="1">
      <c r="A138" s="376"/>
      <c r="B138" s="90" t="s">
        <v>54</v>
      </c>
      <c r="C138" s="91">
        <f>SUM(C134,C136)</f>
        <v>101188</v>
      </c>
      <c r="D138" s="91">
        <f>SUM(D134,D136)</f>
        <v>50231</v>
      </c>
      <c r="E138" s="92">
        <f>D138/C138*100</f>
        <v>49.64126180970075</v>
      </c>
      <c r="F138" s="91">
        <f>SUM(F134,F136)</f>
        <v>22244</v>
      </c>
      <c r="G138" s="91">
        <f>SUM(G134,G136)</f>
        <v>582</v>
      </c>
      <c r="H138" s="93">
        <f t="shared" si="33"/>
        <v>2.6164358928250318</v>
      </c>
      <c r="I138" s="91">
        <f t="shared" si="53"/>
        <v>479</v>
      </c>
      <c r="J138" s="93">
        <f t="shared" si="34"/>
        <v>82.30240549828179</v>
      </c>
      <c r="K138" s="91">
        <f aca="true" t="shared" si="55" ref="K138:Q139">SUM(K134,K136)</f>
        <v>147</v>
      </c>
      <c r="L138" s="91">
        <f t="shared" si="55"/>
        <v>11</v>
      </c>
      <c r="M138" s="91">
        <f t="shared" si="55"/>
        <v>12</v>
      </c>
      <c r="N138" s="91">
        <f t="shared" si="55"/>
        <v>309</v>
      </c>
      <c r="O138" s="91">
        <f t="shared" si="55"/>
        <v>5</v>
      </c>
      <c r="P138" s="94">
        <f t="shared" si="35"/>
        <v>0.859106529209622</v>
      </c>
      <c r="Q138" s="95">
        <f t="shared" si="55"/>
        <v>98</v>
      </c>
      <c r="R138" s="94">
        <f t="shared" si="36"/>
        <v>16.83848797250859</v>
      </c>
      <c r="S138" s="96">
        <f t="shared" si="37"/>
        <v>17.697594501718214</v>
      </c>
      <c r="T138" s="97">
        <f t="shared" si="38"/>
        <v>0.049451537493256606</v>
      </c>
      <c r="U138" s="91">
        <f>SUM(U134,U136)</f>
        <v>2</v>
      </c>
      <c r="V138" s="98">
        <f t="shared" si="39"/>
        <v>0.008991188635137565</v>
      </c>
      <c r="W138" s="99">
        <f t="shared" si="54"/>
        <v>1.8900343642611683</v>
      </c>
      <c r="X138" s="91">
        <f>SUM(X134,X136)</f>
        <v>3872</v>
      </c>
      <c r="Y138" s="100">
        <f t="shared" si="40"/>
        <v>17.406941197626328</v>
      </c>
    </row>
    <row r="139" spans="1:25" ht="12.75" customHeight="1" thickBot="1">
      <c r="A139" s="377"/>
      <c r="B139" s="101" t="s">
        <v>55</v>
      </c>
      <c r="C139" s="102"/>
      <c r="D139" s="102"/>
      <c r="E139" s="103"/>
      <c r="F139" s="104">
        <f>SUM(F135,F137)</f>
        <v>702</v>
      </c>
      <c r="G139" s="104">
        <f>SUM(G135,G137)</f>
        <v>1</v>
      </c>
      <c r="H139" s="105">
        <f t="shared" si="33"/>
        <v>0.14245014245014245</v>
      </c>
      <c r="I139" s="104">
        <f t="shared" si="53"/>
        <v>1</v>
      </c>
      <c r="J139" s="105">
        <f t="shared" si="34"/>
        <v>100</v>
      </c>
      <c r="K139" s="104">
        <f t="shared" si="55"/>
        <v>1</v>
      </c>
      <c r="L139" s="104">
        <f t="shared" si="55"/>
        <v>0</v>
      </c>
      <c r="M139" s="104">
        <f t="shared" si="55"/>
        <v>0</v>
      </c>
      <c r="N139" s="104">
        <f t="shared" si="55"/>
        <v>0</v>
      </c>
      <c r="O139" s="104">
        <f t="shared" si="55"/>
        <v>0</v>
      </c>
      <c r="P139" s="106">
        <f t="shared" si="35"/>
        <v>0</v>
      </c>
      <c r="Q139" s="107">
        <f t="shared" si="55"/>
        <v>0</v>
      </c>
      <c r="R139" s="106">
        <f t="shared" si="36"/>
        <v>0</v>
      </c>
      <c r="S139" s="108">
        <f t="shared" si="37"/>
        <v>0</v>
      </c>
      <c r="T139" s="109">
        <f t="shared" si="38"/>
        <v>0</v>
      </c>
      <c r="U139" s="104">
        <f>SUM(U135,U137)</f>
        <v>0</v>
      </c>
      <c r="V139" s="110">
        <f t="shared" si="39"/>
        <v>0</v>
      </c>
      <c r="W139" s="111">
        <f t="shared" si="54"/>
        <v>0</v>
      </c>
      <c r="X139" s="104">
        <f>SUM(X135,X137)</f>
        <v>183</v>
      </c>
      <c r="Y139" s="112">
        <f t="shared" si="40"/>
        <v>26.06837606837607</v>
      </c>
    </row>
    <row r="140" spans="1:25" s="190" customFormat="1" ht="12.75" customHeight="1">
      <c r="A140" s="380" t="s">
        <v>77</v>
      </c>
      <c r="B140" s="113" t="s">
        <v>50</v>
      </c>
      <c r="C140" s="114">
        <v>10533</v>
      </c>
      <c r="D140" s="114">
        <v>4827</v>
      </c>
      <c r="E140" s="115">
        <f>D140/C140*100</f>
        <v>45.827399601253205</v>
      </c>
      <c r="F140" s="114">
        <v>1463</v>
      </c>
      <c r="G140" s="114">
        <v>60</v>
      </c>
      <c r="H140" s="116">
        <f t="shared" si="33"/>
        <v>4.101161995898838</v>
      </c>
      <c r="I140" s="114">
        <f t="shared" si="53"/>
        <v>40</v>
      </c>
      <c r="J140" s="116">
        <f t="shared" si="34"/>
        <v>66.66666666666666</v>
      </c>
      <c r="K140" s="114">
        <v>8</v>
      </c>
      <c r="L140" s="114">
        <v>1</v>
      </c>
      <c r="M140" s="114">
        <v>3</v>
      </c>
      <c r="N140" s="114">
        <v>28</v>
      </c>
      <c r="O140" s="114">
        <v>0</v>
      </c>
      <c r="P140" s="117">
        <f t="shared" si="35"/>
        <v>0</v>
      </c>
      <c r="Q140" s="118">
        <v>20</v>
      </c>
      <c r="R140" s="117">
        <f t="shared" si="36"/>
        <v>33.33333333333333</v>
      </c>
      <c r="S140" s="119">
        <f t="shared" si="37"/>
        <v>33.33333333333333</v>
      </c>
      <c r="T140" s="120">
        <f t="shared" si="38"/>
        <v>0.0683526999316473</v>
      </c>
      <c r="U140" s="121">
        <v>0</v>
      </c>
      <c r="V140" s="122">
        <f t="shared" si="39"/>
        <v>0</v>
      </c>
      <c r="W140" s="123">
        <f t="shared" si="54"/>
        <v>1.6666666666666667</v>
      </c>
      <c r="X140" s="114">
        <v>383</v>
      </c>
      <c r="Y140" s="124">
        <f t="shared" si="40"/>
        <v>26.179084073820917</v>
      </c>
    </row>
    <row r="141" spans="1:25" s="172" customFormat="1" ht="12.75" customHeight="1">
      <c r="A141" s="378"/>
      <c r="B141" s="125" t="s">
        <v>51</v>
      </c>
      <c r="C141" s="173"/>
      <c r="D141" s="173"/>
      <c r="E141" s="174"/>
      <c r="F141" s="126">
        <v>224</v>
      </c>
      <c r="G141" s="126">
        <v>1</v>
      </c>
      <c r="H141" s="128">
        <f t="shared" si="33"/>
        <v>0.4464285714285714</v>
      </c>
      <c r="I141" s="126">
        <f t="shared" si="53"/>
        <v>1</v>
      </c>
      <c r="J141" s="128">
        <f t="shared" si="34"/>
        <v>100</v>
      </c>
      <c r="K141" s="126">
        <v>0</v>
      </c>
      <c r="L141" s="126">
        <v>0</v>
      </c>
      <c r="M141" s="126">
        <v>0</v>
      </c>
      <c r="N141" s="126">
        <v>1</v>
      </c>
      <c r="O141" s="126">
        <v>0</v>
      </c>
      <c r="P141" s="129">
        <f t="shared" si="35"/>
        <v>0</v>
      </c>
      <c r="Q141" s="130">
        <v>0</v>
      </c>
      <c r="R141" s="131">
        <f t="shared" si="36"/>
        <v>0</v>
      </c>
      <c r="S141" s="132">
        <f t="shared" si="37"/>
        <v>0</v>
      </c>
      <c r="T141" s="133">
        <f t="shared" si="38"/>
        <v>0</v>
      </c>
      <c r="U141" s="134">
        <v>0</v>
      </c>
      <c r="V141" s="135">
        <f t="shared" si="39"/>
        <v>0</v>
      </c>
      <c r="W141" s="136">
        <f t="shared" si="54"/>
        <v>0</v>
      </c>
      <c r="X141" s="126">
        <v>70</v>
      </c>
      <c r="Y141" s="137">
        <f t="shared" si="40"/>
        <v>31.25</v>
      </c>
    </row>
    <row r="142" spans="1:25" s="172" customFormat="1" ht="12.75" customHeight="1">
      <c r="A142" s="378"/>
      <c r="B142" s="125" t="s">
        <v>52</v>
      </c>
      <c r="C142" s="126">
        <v>12841</v>
      </c>
      <c r="D142" s="126">
        <v>7205</v>
      </c>
      <c r="E142" s="127">
        <f>D142/C142*100</f>
        <v>56.10933727902812</v>
      </c>
      <c r="F142" s="126">
        <v>2564</v>
      </c>
      <c r="G142" s="126">
        <v>67</v>
      </c>
      <c r="H142" s="138">
        <f t="shared" si="33"/>
        <v>2.613104524180967</v>
      </c>
      <c r="I142" s="139">
        <f t="shared" si="53"/>
        <v>55</v>
      </c>
      <c r="J142" s="138">
        <f t="shared" si="34"/>
        <v>82.08955223880598</v>
      </c>
      <c r="K142" s="126">
        <v>12</v>
      </c>
      <c r="L142" s="126">
        <v>0</v>
      </c>
      <c r="M142" s="126">
        <v>0</v>
      </c>
      <c r="N142" s="126">
        <v>43</v>
      </c>
      <c r="O142" s="126">
        <v>0</v>
      </c>
      <c r="P142" s="129">
        <f t="shared" si="35"/>
        <v>0</v>
      </c>
      <c r="Q142" s="130">
        <v>12</v>
      </c>
      <c r="R142" s="131">
        <f t="shared" si="36"/>
        <v>17.91044776119403</v>
      </c>
      <c r="S142" s="132">
        <f t="shared" si="37"/>
        <v>17.91044776119403</v>
      </c>
      <c r="T142" s="133">
        <f t="shared" si="38"/>
        <v>0</v>
      </c>
      <c r="U142" s="134">
        <v>0</v>
      </c>
      <c r="V142" s="135">
        <f t="shared" si="39"/>
        <v>0</v>
      </c>
      <c r="W142" s="136">
        <f t="shared" si="54"/>
        <v>0</v>
      </c>
      <c r="X142" s="126">
        <v>539</v>
      </c>
      <c r="Y142" s="137">
        <f t="shared" si="40"/>
        <v>21.021840873634943</v>
      </c>
    </row>
    <row r="143" spans="1:25" s="172" customFormat="1" ht="12.75" customHeight="1">
      <c r="A143" s="378"/>
      <c r="B143" s="140" t="s">
        <v>53</v>
      </c>
      <c r="C143" s="175"/>
      <c r="D143" s="175"/>
      <c r="E143" s="176"/>
      <c r="F143" s="139">
        <v>9</v>
      </c>
      <c r="G143" s="139">
        <v>1</v>
      </c>
      <c r="H143" s="138">
        <f t="shared" si="33"/>
        <v>11.11111111111111</v>
      </c>
      <c r="I143" s="139">
        <f t="shared" si="53"/>
        <v>1</v>
      </c>
      <c r="J143" s="138">
        <f t="shared" si="34"/>
        <v>100</v>
      </c>
      <c r="K143" s="141">
        <v>0</v>
      </c>
      <c r="L143" s="141">
        <v>0</v>
      </c>
      <c r="M143" s="141">
        <v>0</v>
      </c>
      <c r="N143" s="141">
        <v>1</v>
      </c>
      <c r="O143" s="141">
        <v>0</v>
      </c>
      <c r="P143" s="142">
        <f t="shared" si="35"/>
        <v>0</v>
      </c>
      <c r="Q143" s="143">
        <v>0</v>
      </c>
      <c r="R143" s="144">
        <f t="shared" si="36"/>
        <v>0</v>
      </c>
      <c r="S143" s="145">
        <f t="shared" si="37"/>
        <v>0</v>
      </c>
      <c r="T143" s="146">
        <f t="shared" si="38"/>
        <v>0</v>
      </c>
      <c r="U143" s="147">
        <v>0</v>
      </c>
      <c r="V143" s="148">
        <f t="shared" si="39"/>
        <v>0</v>
      </c>
      <c r="W143" s="136">
        <f t="shared" si="54"/>
        <v>0</v>
      </c>
      <c r="X143" s="141">
        <v>5</v>
      </c>
      <c r="Y143" s="150">
        <f t="shared" si="40"/>
        <v>55.55555555555556</v>
      </c>
    </row>
    <row r="144" spans="1:25" s="179" customFormat="1" ht="12.75" customHeight="1">
      <c r="A144" s="379"/>
      <c r="B144" s="151" t="s">
        <v>54</v>
      </c>
      <c r="C144" s="152">
        <f>SUM(C140,C142)</f>
        <v>23374</v>
      </c>
      <c r="D144" s="152">
        <f>SUM(D140,D142)</f>
        <v>12032</v>
      </c>
      <c r="E144" s="153">
        <f>D144/C144*100</f>
        <v>51.475998973218104</v>
      </c>
      <c r="F144" s="152">
        <f>SUM(F140,F142)</f>
        <v>4027</v>
      </c>
      <c r="G144" s="152">
        <f>SUM(G140,G142)</f>
        <v>127</v>
      </c>
      <c r="H144" s="154">
        <f t="shared" si="33"/>
        <v>3.153712441023094</v>
      </c>
      <c r="I144" s="152">
        <f t="shared" si="53"/>
        <v>95</v>
      </c>
      <c r="J144" s="154">
        <f t="shared" si="34"/>
        <v>74.80314960629921</v>
      </c>
      <c r="K144" s="152">
        <f aca="true" t="shared" si="56" ref="K144:Q145">SUM(K140,K142)</f>
        <v>20</v>
      </c>
      <c r="L144" s="152">
        <f t="shared" si="56"/>
        <v>1</v>
      </c>
      <c r="M144" s="152">
        <f t="shared" si="56"/>
        <v>3</v>
      </c>
      <c r="N144" s="152">
        <f t="shared" si="56"/>
        <v>71</v>
      </c>
      <c r="O144" s="152">
        <f t="shared" si="56"/>
        <v>0</v>
      </c>
      <c r="P144" s="155">
        <f t="shared" si="35"/>
        <v>0</v>
      </c>
      <c r="Q144" s="156">
        <f t="shared" si="56"/>
        <v>32</v>
      </c>
      <c r="R144" s="155">
        <f t="shared" si="36"/>
        <v>25.196850393700785</v>
      </c>
      <c r="S144" s="177">
        <f t="shared" si="37"/>
        <v>25.196850393700785</v>
      </c>
      <c r="T144" s="178">
        <f t="shared" si="38"/>
        <v>0.024832381425378695</v>
      </c>
      <c r="U144" s="152">
        <f>SUM(U140,U142)</f>
        <v>0</v>
      </c>
      <c r="V144" s="159">
        <f t="shared" si="39"/>
        <v>0</v>
      </c>
      <c r="W144" s="160">
        <f t="shared" si="54"/>
        <v>0.7874015748031495</v>
      </c>
      <c r="X144" s="152">
        <f>SUM(X140,X142)</f>
        <v>922</v>
      </c>
      <c r="Y144" s="161">
        <f t="shared" si="40"/>
        <v>22.895455674199155</v>
      </c>
    </row>
    <row r="145" spans="1:25" s="179" customFormat="1" ht="12.75" customHeight="1" thickBot="1">
      <c r="A145" s="381"/>
      <c r="B145" s="209" t="s">
        <v>55</v>
      </c>
      <c r="C145" s="210"/>
      <c r="D145" s="210"/>
      <c r="E145" s="211"/>
      <c r="F145" s="212">
        <f>SUM(F141,F143)</f>
        <v>233</v>
      </c>
      <c r="G145" s="212">
        <f>SUM(G141,G143)</f>
        <v>2</v>
      </c>
      <c r="H145" s="213">
        <f t="shared" si="33"/>
        <v>0.8583690987124464</v>
      </c>
      <c r="I145" s="212">
        <f t="shared" si="53"/>
        <v>2</v>
      </c>
      <c r="J145" s="213">
        <f t="shared" si="34"/>
        <v>100</v>
      </c>
      <c r="K145" s="212">
        <f t="shared" si="56"/>
        <v>0</v>
      </c>
      <c r="L145" s="212">
        <f t="shared" si="56"/>
        <v>0</v>
      </c>
      <c r="M145" s="212">
        <f t="shared" si="56"/>
        <v>0</v>
      </c>
      <c r="N145" s="212">
        <f t="shared" si="56"/>
        <v>2</v>
      </c>
      <c r="O145" s="212">
        <f t="shared" si="56"/>
        <v>0</v>
      </c>
      <c r="P145" s="214">
        <f t="shared" si="35"/>
        <v>0</v>
      </c>
      <c r="Q145" s="215">
        <f t="shared" si="56"/>
        <v>0</v>
      </c>
      <c r="R145" s="214">
        <f t="shared" si="36"/>
        <v>0</v>
      </c>
      <c r="S145" s="216">
        <f t="shared" si="37"/>
        <v>0</v>
      </c>
      <c r="T145" s="217">
        <f t="shared" si="38"/>
        <v>0</v>
      </c>
      <c r="U145" s="212">
        <f>SUM(U141,U143)</f>
        <v>0</v>
      </c>
      <c r="V145" s="218">
        <f t="shared" si="39"/>
        <v>0</v>
      </c>
      <c r="W145" s="219">
        <f t="shared" si="54"/>
        <v>0</v>
      </c>
      <c r="X145" s="212">
        <f>SUM(X141,X143)</f>
        <v>75</v>
      </c>
      <c r="Y145" s="220">
        <f t="shared" si="40"/>
        <v>32.18884120171674</v>
      </c>
    </row>
    <row r="146" spans="1:25" ht="12.75" customHeight="1">
      <c r="A146" s="374" t="s">
        <v>78</v>
      </c>
      <c r="B146" s="47" t="s">
        <v>50</v>
      </c>
      <c r="C146" s="48">
        <f>C140</f>
        <v>10533</v>
      </c>
      <c r="D146" s="48">
        <f>D140</f>
        <v>4827</v>
      </c>
      <c r="E146" s="49">
        <f>D146/C146*100</f>
        <v>45.827399601253205</v>
      </c>
      <c r="F146" s="48">
        <f aca="true" t="shared" si="57" ref="F146:G149">F140</f>
        <v>1463</v>
      </c>
      <c r="G146" s="48">
        <f t="shared" si="57"/>
        <v>60</v>
      </c>
      <c r="H146" s="50">
        <f t="shared" si="33"/>
        <v>4.101161995898838</v>
      </c>
      <c r="I146" s="48">
        <f t="shared" si="53"/>
        <v>40</v>
      </c>
      <c r="J146" s="50">
        <f t="shared" si="34"/>
        <v>66.66666666666666</v>
      </c>
      <c r="K146" s="48">
        <f aca="true" t="shared" si="58" ref="K146:Q149">K140</f>
        <v>8</v>
      </c>
      <c r="L146" s="48">
        <f t="shared" si="58"/>
        <v>1</v>
      </c>
      <c r="M146" s="48">
        <f t="shared" si="58"/>
        <v>3</v>
      </c>
      <c r="N146" s="48">
        <f t="shared" si="58"/>
        <v>28</v>
      </c>
      <c r="O146" s="48">
        <f t="shared" si="58"/>
        <v>0</v>
      </c>
      <c r="P146" s="52">
        <f t="shared" si="35"/>
        <v>0</v>
      </c>
      <c r="Q146" s="53">
        <f t="shared" si="58"/>
        <v>20</v>
      </c>
      <c r="R146" s="52">
        <f t="shared" si="36"/>
        <v>33.33333333333333</v>
      </c>
      <c r="S146" s="54">
        <f t="shared" si="37"/>
        <v>33.33333333333333</v>
      </c>
      <c r="T146" s="55">
        <f t="shared" si="38"/>
        <v>0.0683526999316473</v>
      </c>
      <c r="U146" s="56">
        <f>U140</f>
        <v>0</v>
      </c>
      <c r="V146" s="57">
        <f t="shared" si="39"/>
        <v>0</v>
      </c>
      <c r="W146" s="58">
        <f t="shared" si="54"/>
        <v>1.6666666666666667</v>
      </c>
      <c r="X146" s="48">
        <f>X140</f>
        <v>383</v>
      </c>
      <c r="Y146" s="59">
        <f t="shared" si="40"/>
        <v>26.179084073820917</v>
      </c>
    </row>
    <row r="147" spans="1:25" ht="12.75" customHeight="1">
      <c r="A147" s="375"/>
      <c r="B147" s="60" t="s">
        <v>51</v>
      </c>
      <c r="C147" s="61"/>
      <c r="D147" s="61"/>
      <c r="E147" s="62"/>
      <c r="F147" s="63">
        <f t="shared" si="57"/>
        <v>224</v>
      </c>
      <c r="G147" s="63">
        <f t="shared" si="57"/>
        <v>1</v>
      </c>
      <c r="H147" s="64">
        <f t="shared" si="33"/>
        <v>0.4464285714285714</v>
      </c>
      <c r="I147" s="63">
        <f t="shared" si="53"/>
        <v>1</v>
      </c>
      <c r="J147" s="64">
        <f t="shared" si="34"/>
        <v>100</v>
      </c>
      <c r="K147" s="63">
        <f t="shared" si="58"/>
        <v>0</v>
      </c>
      <c r="L147" s="63">
        <f t="shared" si="58"/>
        <v>0</v>
      </c>
      <c r="M147" s="63">
        <f t="shared" si="58"/>
        <v>0</v>
      </c>
      <c r="N147" s="63">
        <f t="shared" si="58"/>
        <v>1</v>
      </c>
      <c r="O147" s="63">
        <f t="shared" si="58"/>
        <v>0</v>
      </c>
      <c r="P147" s="65">
        <f t="shared" si="35"/>
        <v>0</v>
      </c>
      <c r="Q147" s="66">
        <f t="shared" si="58"/>
        <v>0</v>
      </c>
      <c r="R147" s="67">
        <f t="shared" si="36"/>
        <v>0</v>
      </c>
      <c r="S147" s="68">
        <f t="shared" si="37"/>
        <v>0</v>
      </c>
      <c r="T147" s="69">
        <f t="shared" si="38"/>
        <v>0</v>
      </c>
      <c r="U147" s="70">
        <f>U141</f>
        <v>0</v>
      </c>
      <c r="V147" s="71">
        <f t="shared" si="39"/>
        <v>0</v>
      </c>
      <c r="W147" s="72">
        <f t="shared" si="54"/>
        <v>0</v>
      </c>
      <c r="X147" s="63">
        <f>X141</f>
        <v>70</v>
      </c>
      <c r="Y147" s="73">
        <f t="shared" si="40"/>
        <v>31.25</v>
      </c>
    </row>
    <row r="148" spans="1:25" ht="12.75" customHeight="1">
      <c r="A148" s="375"/>
      <c r="B148" s="60" t="s">
        <v>52</v>
      </c>
      <c r="C148" s="63">
        <f>C142</f>
        <v>12841</v>
      </c>
      <c r="D148" s="63">
        <f>D142</f>
        <v>7205</v>
      </c>
      <c r="E148" s="74">
        <f>D148/C148*100</f>
        <v>56.10933727902812</v>
      </c>
      <c r="F148" s="63">
        <f t="shared" si="57"/>
        <v>2564</v>
      </c>
      <c r="G148" s="63">
        <f t="shared" si="57"/>
        <v>67</v>
      </c>
      <c r="H148" s="75">
        <f t="shared" si="33"/>
        <v>2.613104524180967</v>
      </c>
      <c r="I148" s="76">
        <f t="shared" si="53"/>
        <v>55</v>
      </c>
      <c r="J148" s="75">
        <f t="shared" si="34"/>
        <v>82.08955223880598</v>
      </c>
      <c r="K148" s="63">
        <f t="shared" si="58"/>
        <v>12</v>
      </c>
      <c r="L148" s="63">
        <f t="shared" si="58"/>
        <v>0</v>
      </c>
      <c r="M148" s="63">
        <f t="shared" si="58"/>
        <v>0</v>
      </c>
      <c r="N148" s="63">
        <f t="shared" si="58"/>
        <v>43</v>
      </c>
      <c r="O148" s="63">
        <f t="shared" si="58"/>
        <v>0</v>
      </c>
      <c r="P148" s="65">
        <f t="shared" si="35"/>
        <v>0</v>
      </c>
      <c r="Q148" s="66">
        <f t="shared" si="58"/>
        <v>12</v>
      </c>
      <c r="R148" s="67">
        <f t="shared" si="36"/>
        <v>17.91044776119403</v>
      </c>
      <c r="S148" s="68">
        <f t="shared" si="37"/>
        <v>17.91044776119403</v>
      </c>
      <c r="T148" s="69">
        <f t="shared" si="38"/>
        <v>0</v>
      </c>
      <c r="U148" s="70">
        <f>U142</f>
        <v>0</v>
      </c>
      <c r="V148" s="71">
        <f t="shared" si="39"/>
        <v>0</v>
      </c>
      <c r="W148" s="72">
        <f t="shared" si="54"/>
        <v>0</v>
      </c>
      <c r="X148" s="63">
        <f>X142</f>
        <v>539</v>
      </c>
      <c r="Y148" s="73">
        <f t="shared" si="40"/>
        <v>21.021840873634943</v>
      </c>
    </row>
    <row r="149" spans="1:25" ht="12.75" customHeight="1">
      <c r="A149" s="375"/>
      <c r="B149" s="77" t="s">
        <v>53</v>
      </c>
      <c r="C149" s="78"/>
      <c r="D149" s="78"/>
      <c r="E149" s="79"/>
      <c r="F149" s="76">
        <f t="shared" si="57"/>
        <v>9</v>
      </c>
      <c r="G149" s="76">
        <f t="shared" si="57"/>
        <v>1</v>
      </c>
      <c r="H149" s="75">
        <f aca="true" t="shared" si="59" ref="H149:H212">IF(ISERROR(G149/F149),"N/A",G149/F149*100)</f>
        <v>11.11111111111111</v>
      </c>
      <c r="I149" s="76">
        <f t="shared" si="53"/>
        <v>1</v>
      </c>
      <c r="J149" s="75">
        <f aca="true" t="shared" si="60" ref="J149:J212">IF(ISERROR(I149/G149),"N/A",I149/G149*100)</f>
        <v>100</v>
      </c>
      <c r="K149" s="80">
        <f t="shared" si="58"/>
        <v>0</v>
      </c>
      <c r="L149" s="80">
        <f t="shared" si="58"/>
        <v>0</v>
      </c>
      <c r="M149" s="80">
        <f t="shared" si="58"/>
        <v>0</v>
      </c>
      <c r="N149" s="80">
        <f t="shared" si="58"/>
        <v>1</v>
      </c>
      <c r="O149" s="80">
        <f t="shared" si="58"/>
        <v>0</v>
      </c>
      <c r="P149" s="81">
        <f aca="true" t="shared" si="61" ref="P149:P212">IF(ISERROR(O149/G149),"N/A",O149/G149*100)</f>
        <v>0</v>
      </c>
      <c r="Q149" s="82">
        <f t="shared" si="58"/>
        <v>0</v>
      </c>
      <c r="R149" s="83">
        <f aca="true" t="shared" si="62" ref="R149:R212">IF(ISERROR(Q149/G149),"N/A",Q149/G149*100)</f>
        <v>0</v>
      </c>
      <c r="S149" s="84">
        <f aca="true" t="shared" si="63" ref="S149:S212">IF(ISERROR((O149+Q149)/G149),"N/A",(O149+Q149)/G149*100)</f>
        <v>0</v>
      </c>
      <c r="T149" s="85">
        <f aca="true" t="shared" si="64" ref="T149:T212">IF(ISERROR(L149/F149),"N/A",L149/F149*100)</f>
        <v>0</v>
      </c>
      <c r="U149" s="86">
        <f>U143</f>
        <v>0</v>
      </c>
      <c r="V149" s="87">
        <f aca="true" t="shared" si="65" ref="V149:V212">IF(ISERROR(U149/F149),"N/A",U149/F149*100)</f>
        <v>0</v>
      </c>
      <c r="W149" s="72">
        <f t="shared" si="54"/>
        <v>0</v>
      </c>
      <c r="X149" s="80">
        <f>X143</f>
        <v>5</v>
      </c>
      <c r="Y149" s="89">
        <f aca="true" t="shared" si="66" ref="Y149:Y212">IF(ISERROR(X149/F149),"N/A",X149/F149*100)</f>
        <v>55.55555555555556</v>
      </c>
    </row>
    <row r="150" spans="1:25" ht="12.75" customHeight="1">
      <c r="A150" s="376"/>
      <c r="B150" s="90" t="s">
        <v>54</v>
      </c>
      <c r="C150" s="91">
        <f>SUM(C146,C148)</f>
        <v>23374</v>
      </c>
      <c r="D150" s="91">
        <f>SUM(D146,D148)</f>
        <v>12032</v>
      </c>
      <c r="E150" s="92">
        <f>D150/C150*100</f>
        <v>51.475998973218104</v>
      </c>
      <c r="F150" s="91">
        <f>SUM(F146,F148)</f>
        <v>4027</v>
      </c>
      <c r="G150" s="91">
        <f>SUM(G146,G148)</f>
        <v>127</v>
      </c>
      <c r="H150" s="93">
        <f t="shared" si="59"/>
        <v>3.153712441023094</v>
      </c>
      <c r="I150" s="91">
        <f t="shared" si="53"/>
        <v>95</v>
      </c>
      <c r="J150" s="93">
        <f t="shared" si="60"/>
        <v>74.80314960629921</v>
      </c>
      <c r="K150" s="91">
        <f aca="true" t="shared" si="67" ref="K150:Q151">SUM(K146,K148)</f>
        <v>20</v>
      </c>
      <c r="L150" s="91">
        <f t="shared" si="67"/>
        <v>1</v>
      </c>
      <c r="M150" s="91">
        <f t="shared" si="67"/>
        <v>3</v>
      </c>
      <c r="N150" s="91">
        <f t="shared" si="67"/>
        <v>71</v>
      </c>
      <c r="O150" s="91">
        <f t="shared" si="67"/>
        <v>0</v>
      </c>
      <c r="P150" s="94">
        <f t="shared" si="61"/>
        <v>0</v>
      </c>
      <c r="Q150" s="95">
        <f t="shared" si="67"/>
        <v>32</v>
      </c>
      <c r="R150" s="94">
        <f t="shared" si="62"/>
        <v>25.196850393700785</v>
      </c>
      <c r="S150" s="96">
        <f t="shared" si="63"/>
        <v>25.196850393700785</v>
      </c>
      <c r="T150" s="97">
        <f t="shared" si="64"/>
        <v>0.024832381425378695</v>
      </c>
      <c r="U150" s="91">
        <f>SUM(U146,U148)</f>
        <v>0</v>
      </c>
      <c r="V150" s="98">
        <f t="shared" si="65"/>
        <v>0</v>
      </c>
      <c r="W150" s="99">
        <f t="shared" si="54"/>
        <v>0.7874015748031495</v>
      </c>
      <c r="X150" s="91">
        <f>SUM(X146,X148)</f>
        <v>922</v>
      </c>
      <c r="Y150" s="100">
        <f t="shared" si="66"/>
        <v>22.895455674199155</v>
      </c>
    </row>
    <row r="151" spans="1:25" ht="12.75" customHeight="1" thickBot="1">
      <c r="A151" s="377"/>
      <c r="B151" s="101" t="s">
        <v>55</v>
      </c>
      <c r="C151" s="102"/>
      <c r="D151" s="102"/>
      <c r="E151" s="103"/>
      <c r="F151" s="104">
        <f>SUM(F147,F149)</f>
        <v>233</v>
      </c>
      <c r="G151" s="104">
        <f>SUM(G147,G149)</f>
        <v>2</v>
      </c>
      <c r="H151" s="105">
        <f t="shared" si="59"/>
        <v>0.8583690987124464</v>
      </c>
      <c r="I151" s="104">
        <f t="shared" si="53"/>
        <v>2</v>
      </c>
      <c r="J151" s="105">
        <f t="shared" si="60"/>
        <v>100</v>
      </c>
      <c r="K151" s="104">
        <f t="shared" si="67"/>
        <v>0</v>
      </c>
      <c r="L151" s="104">
        <f t="shared" si="67"/>
        <v>0</v>
      </c>
      <c r="M151" s="104">
        <f t="shared" si="67"/>
        <v>0</v>
      </c>
      <c r="N151" s="104">
        <f t="shared" si="67"/>
        <v>2</v>
      </c>
      <c r="O151" s="104">
        <f t="shared" si="67"/>
        <v>0</v>
      </c>
      <c r="P151" s="106">
        <f t="shared" si="61"/>
        <v>0</v>
      </c>
      <c r="Q151" s="107">
        <f t="shared" si="67"/>
        <v>0</v>
      </c>
      <c r="R151" s="106">
        <f t="shared" si="62"/>
        <v>0</v>
      </c>
      <c r="S151" s="108">
        <f t="shared" si="63"/>
        <v>0</v>
      </c>
      <c r="T151" s="109">
        <f t="shared" si="64"/>
        <v>0</v>
      </c>
      <c r="U151" s="104">
        <f>SUM(U147,U149)</f>
        <v>0</v>
      </c>
      <c r="V151" s="110">
        <f t="shared" si="65"/>
        <v>0</v>
      </c>
      <c r="W151" s="111">
        <f t="shared" si="54"/>
        <v>0</v>
      </c>
      <c r="X151" s="104">
        <f>SUM(X147,X149)</f>
        <v>75</v>
      </c>
      <c r="Y151" s="112">
        <f t="shared" si="66"/>
        <v>32.18884120171674</v>
      </c>
    </row>
    <row r="152" spans="1:25" s="190" customFormat="1" ht="12.75" customHeight="1">
      <c r="A152" s="380" t="s">
        <v>79</v>
      </c>
      <c r="B152" s="113" t="s">
        <v>50</v>
      </c>
      <c r="C152" s="114">
        <v>10521</v>
      </c>
      <c r="D152" s="114">
        <v>5255</v>
      </c>
      <c r="E152" s="115">
        <f>D152/C152*100</f>
        <v>49.94772360041821</v>
      </c>
      <c r="F152" s="114">
        <v>2254</v>
      </c>
      <c r="G152" s="114">
        <v>140</v>
      </c>
      <c r="H152" s="116">
        <f t="shared" si="59"/>
        <v>6.211180124223603</v>
      </c>
      <c r="I152" s="114">
        <f t="shared" si="53"/>
        <v>90</v>
      </c>
      <c r="J152" s="116">
        <f t="shared" si="60"/>
        <v>64.28571428571429</v>
      </c>
      <c r="K152" s="114">
        <v>30</v>
      </c>
      <c r="L152" s="114">
        <v>1</v>
      </c>
      <c r="M152" s="114">
        <v>4</v>
      </c>
      <c r="N152" s="114">
        <v>55</v>
      </c>
      <c r="O152" s="114">
        <v>0</v>
      </c>
      <c r="P152" s="117">
        <f t="shared" si="61"/>
        <v>0</v>
      </c>
      <c r="Q152" s="118">
        <v>50</v>
      </c>
      <c r="R152" s="117">
        <f t="shared" si="62"/>
        <v>35.714285714285715</v>
      </c>
      <c r="S152" s="119">
        <f t="shared" si="63"/>
        <v>35.714285714285715</v>
      </c>
      <c r="T152" s="120">
        <f t="shared" si="64"/>
        <v>0.044365572315882874</v>
      </c>
      <c r="U152" s="121">
        <v>0</v>
      </c>
      <c r="V152" s="122">
        <f t="shared" si="65"/>
        <v>0</v>
      </c>
      <c r="W152" s="123">
        <f t="shared" si="54"/>
        <v>0.7142857142857143</v>
      </c>
      <c r="X152" s="114">
        <v>339</v>
      </c>
      <c r="Y152" s="124">
        <f t="shared" si="66"/>
        <v>15.039929015084294</v>
      </c>
    </row>
    <row r="153" spans="1:25" s="172" customFormat="1" ht="12.75" customHeight="1">
      <c r="A153" s="378"/>
      <c r="B153" s="125" t="s">
        <v>51</v>
      </c>
      <c r="C153" s="173"/>
      <c r="D153" s="173"/>
      <c r="E153" s="174"/>
      <c r="F153" s="126">
        <v>44</v>
      </c>
      <c r="G153" s="126">
        <v>0</v>
      </c>
      <c r="H153" s="128">
        <f t="shared" si="59"/>
        <v>0</v>
      </c>
      <c r="I153" s="126">
        <f t="shared" si="53"/>
        <v>0</v>
      </c>
      <c r="J153" s="128" t="str">
        <f t="shared" si="60"/>
        <v>N/A</v>
      </c>
      <c r="K153" s="126">
        <v>0</v>
      </c>
      <c r="L153" s="126">
        <v>0</v>
      </c>
      <c r="M153" s="126">
        <v>0</v>
      </c>
      <c r="N153" s="126">
        <v>0</v>
      </c>
      <c r="O153" s="126">
        <v>0</v>
      </c>
      <c r="P153" s="129" t="str">
        <f t="shared" si="61"/>
        <v>N/A</v>
      </c>
      <c r="Q153" s="130">
        <v>0</v>
      </c>
      <c r="R153" s="131" t="str">
        <f t="shared" si="62"/>
        <v>N/A</v>
      </c>
      <c r="S153" s="132" t="str">
        <f t="shared" si="63"/>
        <v>N/A</v>
      </c>
      <c r="T153" s="133">
        <f t="shared" si="64"/>
        <v>0</v>
      </c>
      <c r="U153" s="134">
        <v>0</v>
      </c>
      <c r="V153" s="135">
        <f t="shared" si="65"/>
        <v>0</v>
      </c>
      <c r="W153" s="136" t="str">
        <f t="shared" si="54"/>
        <v>N/A</v>
      </c>
      <c r="X153" s="126">
        <v>4</v>
      </c>
      <c r="Y153" s="137">
        <f t="shared" si="66"/>
        <v>9.090909090909092</v>
      </c>
    </row>
    <row r="154" spans="1:25" s="172" customFormat="1" ht="12.75" customHeight="1">
      <c r="A154" s="378"/>
      <c r="B154" s="125" t="s">
        <v>52</v>
      </c>
      <c r="C154" s="126">
        <v>12804</v>
      </c>
      <c r="D154" s="126">
        <v>8505</v>
      </c>
      <c r="E154" s="127">
        <f>D154/C154*100</f>
        <v>66.42455482661667</v>
      </c>
      <c r="F154" s="126">
        <v>3623</v>
      </c>
      <c r="G154" s="126">
        <v>148</v>
      </c>
      <c r="H154" s="138">
        <f t="shared" si="59"/>
        <v>4.0850124206458736</v>
      </c>
      <c r="I154" s="139">
        <f t="shared" si="53"/>
        <v>97</v>
      </c>
      <c r="J154" s="138">
        <f t="shared" si="60"/>
        <v>65.54054054054053</v>
      </c>
      <c r="K154" s="126">
        <v>44</v>
      </c>
      <c r="L154" s="126">
        <v>2</v>
      </c>
      <c r="M154" s="126">
        <v>6</v>
      </c>
      <c r="N154" s="126">
        <v>45</v>
      </c>
      <c r="O154" s="126">
        <v>0</v>
      </c>
      <c r="P154" s="129">
        <f t="shared" si="61"/>
        <v>0</v>
      </c>
      <c r="Q154" s="130">
        <v>51</v>
      </c>
      <c r="R154" s="131">
        <f t="shared" si="62"/>
        <v>34.45945945945946</v>
      </c>
      <c r="S154" s="132">
        <f t="shared" si="63"/>
        <v>34.45945945945946</v>
      </c>
      <c r="T154" s="133">
        <f t="shared" si="64"/>
        <v>0.05520287054926856</v>
      </c>
      <c r="U154" s="134">
        <v>0</v>
      </c>
      <c r="V154" s="135">
        <f t="shared" si="65"/>
        <v>0</v>
      </c>
      <c r="W154" s="136">
        <f t="shared" si="54"/>
        <v>1.3513513513513513</v>
      </c>
      <c r="X154" s="126">
        <v>420</v>
      </c>
      <c r="Y154" s="137">
        <f t="shared" si="66"/>
        <v>11.592602815346398</v>
      </c>
    </row>
    <row r="155" spans="1:25" s="172" customFormat="1" ht="12.75" customHeight="1">
      <c r="A155" s="378"/>
      <c r="B155" s="140" t="s">
        <v>53</v>
      </c>
      <c r="C155" s="175"/>
      <c r="D155" s="175"/>
      <c r="E155" s="176"/>
      <c r="F155" s="139">
        <v>1</v>
      </c>
      <c r="G155" s="139">
        <v>0</v>
      </c>
      <c r="H155" s="138">
        <f t="shared" si="59"/>
        <v>0</v>
      </c>
      <c r="I155" s="139">
        <f t="shared" si="53"/>
        <v>0</v>
      </c>
      <c r="J155" s="138" t="str">
        <f t="shared" si="60"/>
        <v>N/A</v>
      </c>
      <c r="K155" s="141">
        <v>0</v>
      </c>
      <c r="L155" s="141">
        <v>0</v>
      </c>
      <c r="M155" s="141">
        <v>0</v>
      </c>
      <c r="N155" s="141">
        <v>0</v>
      </c>
      <c r="O155" s="141">
        <v>0</v>
      </c>
      <c r="P155" s="142" t="str">
        <f t="shared" si="61"/>
        <v>N/A</v>
      </c>
      <c r="Q155" s="143">
        <v>0</v>
      </c>
      <c r="R155" s="144" t="str">
        <f t="shared" si="62"/>
        <v>N/A</v>
      </c>
      <c r="S155" s="145" t="str">
        <f t="shared" si="63"/>
        <v>N/A</v>
      </c>
      <c r="T155" s="146">
        <f t="shared" si="64"/>
        <v>0</v>
      </c>
      <c r="U155" s="147">
        <v>0</v>
      </c>
      <c r="V155" s="148">
        <f t="shared" si="65"/>
        <v>0</v>
      </c>
      <c r="W155" s="136" t="str">
        <f t="shared" si="54"/>
        <v>N/A</v>
      </c>
      <c r="X155" s="141">
        <v>0</v>
      </c>
      <c r="Y155" s="150">
        <f t="shared" si="66"/>
        <v>0</v>
      </c>
    </row>
    <row r="156" spans="1:25" s="179" customFormat="1" ht="12.75" customHeight="1">
      <c r="A156" s="379"/>
      <c r="B156" s="151" t="s">
        <v>54</v>
      </c>
      <c r="C156" s="152">
        <f>SUM(C152,C154)</f>
        <v>23325</v>
      </c>
      <c r="D156" s="152">
        <f>SUM(D152,D154)</f>
        <v>13760</v>
      </c>
      <c r="E156" s="153">
        <f>D156/C156*100</f>
        <v>58.99249732047159</v>
      </c>
      <c r="F156" s="152">
        <f>SUM(F152,F154)</f>
        <v>5877</v>
      </c>
      <c r="G156" s="152">
        <f>SUM(G152,G154)</f>
        <v>288</v>
      </c>
      <c r="H156" s="154">
        <f t="shared" si="59"/>
        <v>4.900459418070445</v>
      </c>
      <c r="I156" s="152">
        <f t="shared" si="53"/>
        <v>187</v>
      </c>
      <c r="J156" s="154">
        <f t="shared" si="60"/>
        <v>64.93055555555556</v>
      </c>
      <c r="K156" s="152">
        <f aca="true" t="shared" si="68" ref="K156:Q157">SUM(K152,K154)</f>
        <v>74</v>
      </c>
      <c r="L156" s="152">
        <f t="shared" si="68"/>
        <v>3</v>
      </c>
      <c r="M156" s="152">
        <f t="shared" si="68"/>
        <v>10</v>
      </c>
      <c r="N156" s="152">
        <f t="shared" si="68"/>
        <v>100</v>
      </c>
      <c r="O156" s="152">
        <f t="shared" si="68"/>
        <v>0</v>
      </c>
      <c r="P156" s="155">
        <f t="shared" si="61"/>
        <v>0</v>
      </c>
      <c r="Q156" s="156">
        <f t="shared" si="68"/>
        <v>101</v>
      </c>
      <c r="R156" s="155">
        <f t="shared" si="62"/>
        <v>35.06944444444444</v>
      </c>
      <c r="S156" s="177">
        <f t="shared" si="63"/>
        <v>35.06944444444444</v>
      </c>
      <c r="T156" s="178">
        <f t="shared" si="64"/>
        <v>0.05104645227156713</v>
      </c>
      <c r="U156" s="152">
        <f>SUM(U152,U154)</f>
        <v>0</v>
      </c>
      <c r="V156" s="159">
        <f t="shared" si="65"/>
        <v>0</v>
      </c>
      <c r="W156" s="160">
        <f t="shared" si="54"/>
        <v>1.0416666666666665</v>
      </c>
      <c r="X156" s="152">
        <f>SUM(X152,X154)</f>
        <v>759</v>
      </c>
      <c r="Y156" s="161">
        <f t="shared" si="66"/>
        <v>12.914752424706483</v>
      </c>
    </row>
    <row r="157" spans="1:25" s="179" customFormat="1" ht="12.75" customHeight="1" thickBot="1">
      <c r="A157" s="381"/>
      <c r="B157" s="209" t="s">
        <v>55</v>
      </c>
      <c r="C157" s="210"/>
      <c r="D157" s="210"/>
      <c r="E157" s="211"/>
      <c r="F157" s="212">
        <f>SUM(F153,F155)</f>
        <v>45</v>
      </c>
      <c r="G157" s="212">
        <f>SUM(G153,G155)</f>
        <v>0</v>
      </c>
      <c r="H157" s="213">
        <f t="shared" si="59"/>
        <v>0</v>
      </c>
      <c r="I157" s="212">
        <f t="shared" si="53"/>
        <v>0</v>
      </c>
      <c r="J157" s="213" t="str">
        <f t="shared" si="60"/>
        <v>N/A</v>
      </c>
      <c r="K157" s="212">
        <f t="shared" si="68"/>
        <v>0</v>
      </c>
      <c r="L157" s="212">
        <f t="shared" si="68"/>
        <v>0</v>
      </c>
      <c r="M157" s="212">
        <f t="shared" si="68"/>
        <v>0</v>
      </c>
      <c r="N157" s="212">
        <f t="shared" si="68"/>
        <v>0</v>
      </c>
      <c r="O157" s="212">
        <f t="shared" si="68"/>
        <v>0</v>
      </c>
      <c r="P157" s="214" t="str">
        <f t="shared" si="61"/>
        <v>N/A</v>
      </c>
      <c r="Q157" s="215">
        <f t="shared" si="68"/>
        <v>0</v>
      </c>
      <c r="R157" s="214" t="str">
        <f t="shared" si="62"/>
        <v>N/A</v>
      </c>
      <c r="S157" s="216" t="str">
        <f t="shared" si="63"/>
        <v>N/A</v>
      </c>
      <c r="T157" s="217">
        <f t="shared" si="64"/>
        <v>0</v>
      </c>
      <c r="U157" s="212">
        <f>SUM(U153,U155)</f>
        <v>0</v>
      </c>
      <c r="V157" s="218">
        <f t="shared" si="65"/>
        <v>0</v>
      </c>
      <c r="W157" s="160" t="str">
        <f t="shared" si="54"/>
        <v>N/A</v>
      </c>
      <c r="X157" s="212">
        <f>SUM(X153,X155)</f>
        <v>4</v>
      </c>
      <c r="Y157" s="220">
        <f t="shared" si="66"/>
        <v>8.88888888888889</v>
      </c>
    </row>
    <row r="158" spans="1:25" ht="12.75" customHeight="1">
      <c r="A158" s="374" t="s">
        <v>80</v>
      </c>
      <c r="B158" s="47" t="s">
        <v>50</v>
      </c>
      <c r="C158" s="48">
        <f>C152</f>
        <v>10521</v>
      </c>
      <c r="D158" s="48">
        <f>D152</f>
        <v>5255</v>
      </c>
      <c r="E158" s="49">
        <f>D158/C158*100</f>
        <v>49.94772360041821</v>
      </c>
      <c r="F158" s="48">
        <f aca="true" t="shared" si="69" ref="F158:G161">F152</f>
        <v>2254</v>
      </c>
      <c r="G158" s="48">
        <f t="shared" si="69"/>
        <v>140</v>
      </c>
      <c r="H158" s="50">
        <f t="shared" si="59"/>
        <v>6.211180124223603</v>
      </c>
      <c r="I158" s="48">
        <f t="shared" si="53"/>
        <v>90</v>
      </c>
      <c r="J158" s="50">
        <f t="shared" si="60"/>
        <v>64.28571428571429</v>
      </c>
      <c r="K158" s="48">
        <f aca="true" t="shared" si="70" ref="K158:Q161">K152</f>
        <v>30</v>
      </c>
      <c r="L158" s="48">
        <f t="shared" si="70"/>
        <v>1</v>
      </c>
      <c r="M158" s="48">
        <f t="shared" si="70"/>
        <v>4</v>
      </c>
      <c r="N158" s="48">
        <f t="shared" si="70"/>
        <v>55</v>
      </c>
      <c r="O158" s="48">
        <f t="shared" si="70"/>
        <v>0</v>
      </c>
      <c r="P158" s="221">
        <f t="shared" si="61"/>
        <v>0</v>
      </c>
      <c r="Q158" s="53">
        <f t="shared" si="70"/>
        <v>50</v>
      </c>
      <c r="R158" s="52">
        <f t="shared" si="62"/>
        <v>35.714285714285715</v>
      </c>
      <c r="S158" s="54">
        <f t="shared" si="63"/>
        <v>35.714285714285715</v>
      </c>
      <c r="T158" s="55">
        <f t="shared" si="64"/>
        <v>0.044365572315882874</v>
      </c>
      <c r="U158" s="48">
        <f>U152</f>
        <v>0</v>
      </c>
      <c r="V158" s="55">
        <f t="shared" si="65"/>
        <v>0</v>
      </c>
      <c r="W158" s="58">
        <f t="shared" si="54"/>
        <v>0.7142857142857143</v>
      </c>
      <c r="X158" s="48">
        <f>X152</f>
        <v>339</v>
      </c>
      <c r="Y158" s="59">
        <f t="shared" si="66"/>
        <v>15.039929015084294</v>
      </c>
    </row>
    <row r="159" spans="1:25" ht="12.75" customHeight="1">
      <c r="A159" s="375"/>
      <c r="B159" s="60" t="s">
        <v>51</v>
      </c>
      <c r="C159" s="61"/>
      <c r="D159" s="61"/>
      <c r="E159" s="222"/>
      <c r="F159" s="63">
        <f t="shared" si="69"/>
        <v>44</v>
      </c>
      <c r="G159" s="63">
        <f t="shared" si="69"/>
        <v>0</v>
      </c>
      <c r="H159" s="64">
        <f t="shared" si="59"/>
        <v>0</v>
      </c>
      <c r="I159" s="63">
        <f t="shared" si="53"/>
        <v>0</v>
      </c>
      <c r="J159" s="64" t="str">
        <f t="shared" si="60"/>
        <v>N/A</v>
      </c>
      <c r="K159" s="63">
        <f t="shared" si="70"/>
        <v>0</v>
      </c>
      <c r="L159" s="63">
        <f t="shared" si="70"/>
        <v>0</v>
      </c>
      <c r="M159" s="63">
        <f t="shared" si="70"/>
        <v>0</v>
      </c>
      <c r="N159" s="63">
        <f t="shared" si="70"/>
        <v>0</v>
      </c>
      <c r="O159" s="63">
        <f t="shared" si="70"/>
        <v>0</v>
      </c>
      <c r="P159" s="65" t="str">
        <f t="shared" si="61"/>
        <v>N/A</v>
      </c>
      <c r="Q159" s="66">
        <f t="shared" si="70"/>
        <v>0</v>
      </c>
      <c r="R159" s="67" t="str">
        <f t="shared" si="62"/>
        <v>N/A</v>
      </c>
      <c r="S159" s="68" t="str">
        <f t="shared" si="63"/>
        <v>N/A</v>
      </c>
      <c r="T159" s="69">
        <f t="shared" si="64"/>
        <v>0</v>
      </c>
      <c r="U159" s="63">
        <f>U153</f>
        <v>0</v>
      </c>
      <c r="V159" s="71">
        <f t="shared" si="65"/>
        <v>0</v>
      </c>
      <c r="W159" s="72" t="str">
        <f t="shared" si="54"/>
        <v>N/A</v>
      </c>
      <c r="X159" s="63">
        <f>X153</f>
        <v>4</v>
      </c>
      <c r="Y159" s="73">
        <f t="shared" si="66"/>
        <v>9.090909090909092</v>
      </c>
    </row>
    <row r="160" spans="1:25" ht="12.75" customHeight="1">
      <c r="A160" s="375"/>
      <c r="B160" s="60" t="s">
        <v>52</v>
      </c>
      <c r="C160" s="63">
        <f>C154</f>
        <v>12804</v>
      </c>
      <c r="D160" s="63">
        <f>D154</f>
        <v>8505</v>
      </c>
      <c r="E160" s="223">
        <f>D160/C160*100</f>
        <v>66.42455482661667</v>
      </c>
      <c r="F160" s="63">
        <f t="shared" si="69"/>
        <v>3623</v>
      </c>
      <c r="G160" s="63">
        <f t="shared" si="69"/>
        <v>148</v>
      </c>
      <c r="H160" s="64">
        <f t="shared" si="59"/>
        <v>4.0850124206458736</v>
      </c>
      <c r="I160" s="63">
        <f t="shared" si="53"/>
        <v>97</v>
      </c>
      <c r="J160" s="64">
        <f t="shared" si="60"/>
        <v>65.54054054054053</v>
      </c>
      <c r="K160" s="63">
        <f t="shared" si="70"/>
        <v>44</v>
      </c>
      <c r="L160" s="63">
        <f t="shared" si="70"/>
        <v>2</v>
      </c>
      <c r="M160" s="63">
        <f t="shared" si="70"/>
        <v>6</v>
      </c>
      <c r="N160" s="63">
        <f t="shared" si="70"/>
        <v>45</v>
      </c>
      <c r="O160" s="63">
        <f t="shared" si="70"/>
        <v>0</v>
      </c>
      <c r="P160" s="65">
        <f t="shared" si="61"/>
        <v>0</v>
      </c>
      <c r="Q160" s="66">
        <f t="shared" si="70"/>
        <v>51</v>
      </c>
      <c r="R160" s="67">
        <f t="shared" si="62"/>
        <v>34.45945945945946</v>
      </c>
      <c r="S160" s="68">
        <f t="shared" si="63"/>
        <v>34.45945945945946</v>
      </c>
      <c r="T160" s="69">
        <f t="shared" si="64"/>
        <v>0.05520287054926856</v>
      </c>
      <c r="U160" s="63">
        <f>U154</f>
        <v>0</v>
      </c>
      <c r="V160" s="71">
        <f t="shared" si="65"/>
        <v>0</v>
      </c>
      <c r="W160" s="72">
        <f t="shared" si="54"/>
        <v>1.3513513513513513</v>
      </c>
      <c r="X160" s="63">
        <f>X154</f>
        <v>420</v>
      </c>
      <c r="Y160" s="73">
        <f t="shared" si="66"/>
        <v>11.592602815346398</v>
      </c>
    </row>
    <row r="161" spans="1:25" ht="12.75" customHeight="1">
      <c r="A161" s="375"/>
      <c r="B161" s="224" t="s">
        <v>53</v>
      </c>
      <c r="C161" s="78"/>
      <c r="D161" s="78"/>
      <c r="E161" s="225"/>
      <c r="F161" s="76">
        <f t="shared" si="69"/>
        <v>1</v>
      </c>
      <c r="G161" s="76">
        <f t="shared" si="69"/>
        <v>0</v>
      </c>
      <c r="H161" s="75">
        <f t="shared" si="59"/>
        <v>0</v>
      </c>
      <c r="I161" s="76">
        <f t="shared" si="53"/>
        <v>0</v>
      </c>
      <c r="J161" s="75" t="str">
        <f t="shared" si="60"/>
        <v>N/A</v>
      </c>
      <c r="K161" s="76">
        <f t="shared" si="70"/>
        <v>0</v>
      </c>
      <c r="L161" s="76">
        <f t="shared" si="70"/>
        <v>0</v>
      </c>
      <c r="M161" s="76">
        <f t="shared" si="70"/>
        <v>0</v>
      </c>
      <c r="N161" s="76">
        <f t="shared" si="70"/>
        <v>0</v>
      </c>
      <c r="O161" s="76">
        <f t="shared" si="70"/>
        <v>0</v>
      </c>
      <c r="P161" s="226" t="str">
        <f t="shared" si="61"/>
        <v>N/A</v>
      </c>
      <c r="Q161" s="227">
        <f t="shared" si="70"/>
        <v>0</v>
      </c>
      <c r="R161" s="228" t="str">
        <f t="shared" si="62"/>
        <v>N/A</v>
      </c>
      <c r="S161" s="229" t="str">
        <f t="shared" si="63"/>
        <v>N/A</v>
      </c>
      <c r="T161" s="85">
        <f t="shared" si="64"/>
        <v>0</v>
      </c>
      <c r="U161" s="76">
        <f>U155</f>
        <v>0</v>
      </c>
      <c r="V161" s="87">
        <f t="shared" si="65"/>
        <v>0</v>
      </c>
      <c r="W161" s="72" t="str">
        <f t="shared" si="54"/>
        <v>N/A</v>
      </c>
      <c r="X161" s="76">
        <f>X155</f>
        <v>0</v>
      </c>
      <c r="Y161" s="89">
        <f t="shared" si="66"/>
        <v>0</v>
      </c>
    </row>
    <row r="162" spans="1:25" ht="12.75" customHeight="1">
      <c r="A162" s="376"/>
      <c r="B162" s="90" t="s">
        <v>54</v>
      </c>
      <c r="C162" s="91">
        <f>SUM(C158,C160)</f>
        <v>23325</v>
      </c>
      <c r="D162" s="91">
        <f>SUM(D158,D160)</f>
        <v>13760</v>
      </c>
      <c r="E162" s="92">
        <f>D162/C162*100</f>
        <v>58.99249732047159</v>
      </c>
      <c r="F162" s="91">
        <f>SUM(F158,F160)</f>
        <v>5877</v>
      </c>
      <c r="G162" s="91">
        <f>SUM(G158,G160)</f>
        <v>288</v>
      </c>
      <c r="H162" s="93">
        <f t="shared" si="59"/>
        <v>4.900459418070445</v>
      </c>
      <c r="I162" s="91">
        <f t="shared" si="53"/>
        <v>187</v>
      </c>
      <c r="J162" s="93">
        <f t="shared" si="60"/>
        <v>64.93055555555556</v>
      </c>
      <c r="K162" s="91">
        <f aca="true" t="shared" si="71" ref="K162:Q163">SUM(K158,K160)</f>
        <v>74</v>
      </c>
      <c r="L162" s="91">
        <f t="shared" si="71"/>
        <v>3</v>
      </c>
      <c r="M162" s="91">
        <f t="shared" si="71"/>
        <v>10</v>
      </c>
      <c r="N162" s="91">
        <f t="shared" si="71"/>
        <v>100</v>
      </c>
      <c r="O162" s="91">
        <f t="shared" si="71"/>
        <v>0</v>
      </c>
      <c r="P162" s="230">
        <f t="shared" si="61"/>
        <v>0</v>
      </c>
      <c r="Q162" s="95">
        <f t="shared" si="71"/>
        <v>101</v>
      </c>
      <c r="R162" s="94">
        <f t="shared" si="62"/>
        <v>35.06944444444444</v>
      </c>
      <c r="S162" s="231">
        <f t="shared" si="63"/>
        <v>35.06944444444444</v>
      </c>
      <c r="T162" s="232">
        <f t="shared" si="64"/>
        <v>0.05104645227156713</v>
      </c>
      <c r="U162" s="91">
        <f>SUM(U158,U160)</f>
        <v>0</v>
      </c>
      <c r="V162" s="98">
        <f t="shared" si="65"/>
        <v>0</v>
      </c>
      <c r="W162" s="99">
        <f t="shared" si="54"/>
        <v>1.0416666666666665</v>
      </c>
      <c r="X162" s="91">
        <f>SUM(X158,X160)</f>
        <v>759</v>
      </c>
      <c r="Y162" s="100">
        <f t="shared" si="66"/>
        <v>12.914752424706483</v>
      </c>
    </row>
    <row r="163" spans="1:25" ht="12.75" customHeight="1" thickBot="1">
      <c r="A163" s="377"/>
      <c r="B163" s="101" t="s">
        <v>55</v>
      </c>
      <c r="C163" s="102"/>
      <c r="D163" s="102"/>
      <c r="E163" s="103"/>
      <c r="F163" s="104">
        <f>SUM(F159,F161)</f>
        <v>45</v>
      </c>
      <c r="G163" s="104">
        <f>SUM(G159,G161)</f>
        <v>0</v>
      </c>
      <c r="H163" s="105">
        <f t="shared" si="59"/>
        <v>0</v>
      </c>
      <c r="I163" s="104">
        <f t="shared" si="53"/>
        <v>0</v>
      </c>
      <c r="J163" s="105" t="str">
        <f t="shared" si="60"/>
        <v>N/A</v>
      </c>
      <c r="K163" s="104">
        <f t="shared" si="71"/>
        <v>0</v>
      </c>
      <c r="L163" s="104">
        <f t="shared" si="71"/>
        <v>0</v>
      </c>
      <c r="M163" s="104">
        <f t="shared" si="71"/>
        <v>0</v>
      </c>
      <c r="N163" s="104">
        <f t="shared" si="71"/>
        <v>0</v>
      </c>
      <c r="O163" s="104">
        <f t="shared" si="71"/>
        <v>0</v>
      </c>
      <c r="P163" s="233" t="str">
        <f t="shared" si="61"/>
        <v>N/A</v>
      </c>
      <c r="Q163" s="107">
        <f t="shared" si="71"/>
        <v>0</v>
      </c>
      <c r="R163" s="106" t="str">
        <f t="shared" si="62"/>
        <v>N/A</v>
      </c>
      <c r="S163" s="108" t="str">
        <f t="shared" si="63"/>
        <v>N/A</v>
      </c>
      <c r="T163" s="109">
        <f t="shared" si="64"/>
        <v>0</v>
      </c>
      <c r="U163" s="104">
        <f>SUM(U159,U161)</f>
        <v>0</v>
      </c>
      <c r="V163" s="110">
        <f t="shared" si="65"/>
        <v>0</v>
      </c>
      <c r="W163" s="111" t="str">
        <f t="shared" si="54"/>
        <v>N/A</v>
      </c>
      <c r="X163" s="104">
        <f>SUM(X159,X161)</f>
        <v>4</v>
      </c>
      <c r="Y163" s="112">
        <f t="shared" si="66"/>
        <v>8.88888888888889</v>
      </c>
    </row>
    <row r="164" spans="1:25" s="172" customFormat="1" ht="12.75" customHeight="1">
      <c r="A164" s="380" t="s">
        <v>81</v>
      </c>
      <c r="B164" s="113" t="s">
        <v>50</v>
      </c>
      <c r="C164" s="114">
        <v>15357</v>
      </c>
      <c r="D164" s="114">
        <v>6927</v>
      </c>
      <c r="E164" s="115">
        <f>D164/C164*100</f>
        <v>45.10646610666146</v>
      </c>
      <c r="F164" s="114">
        <v>2889</v>
      </c>
      <c r="G164" s="114">
        <v>120</v>
      </c>
      <c r="H164" s="116">
        <f t="shared" si="59"/>
        <v>4.153686396677051</v>
      </c>
      <c r="I164" s="114">
        <f t="shared" si="53"/>
        <v>95</v>
      </c>
      <c r="J164" s="116">
        <f t="shared" si="60"/>
        <v>79.16666666666666</v>
      </c>
      <c r="K164" s="114">
        <v>39</v>
      </c>
      <c r="L164" s="114">
        <v>1</v>
      </c>
      <c r="M164" s="114">
        <v>3</v>
      </c>
      <c r="N164" s="114">
        <v>52</v>
      </c>
      <c r="O164" s="114">
        <v>0</v>
      </c>
      <c r="P164" s="117">
        <f t="shared" si="61"/>
        <v>0</v>
      </c>
      <c r="Q164" s="118">
        <v>25</v>
      </c>
      <c r="R164" s="117">
        <f t="shared" si="62"/>
        <v>20.833333333333336</v>
      </c>
      <c r="S164" s="119">
        <f t="shared" si="63"/>
        <v>20.833333333333336</v>
      </c>
      <c r="T164" s="120">
        <f t="shared" si="64"/>
        <v>0.034614053305642094</v>
      </c>
      <c r="U164" s="121">
        <v>0</v>
      </c>
      <c r="V164" s="122">
        <f t="shared" si="65"/>
        <v>0</v>
      </c>
      <c r="W164" s="123">
        <f t="shared" si="54"/>
        <v>0.8333333333333334</v>
      </c>
      <c r="X164" s="114">
        <v>571</v>
      </c>
      <c r="Y164" s="124">
        <f t="shared" si="66"/>
        <v>19.764624437521633</v>
      </c>
    </row>
    <row r="165" spans="1:25" s="172" customFormat="1" ht="12.75" customHeight="1">
      <c r="A165" s="378"/>
      <c r="B165" s="125" t="s">
        <v>51</v>
      </c>
      <c r="C165" s="173"/>
      <c r="D165" s="173"/>
      <c r="E165" s="174"/>
      <c r="F165" s="126">
        <v>266</v>
      </c>
      <c r="G165" s="126">
        <v>3</v>
      </c>
      <c r="H165" s="128">
        <f t="shared" si="59"/>
        <v>1.1278195488721803</v>
      </c>
      <c r="I165" s="126">
        <f t="shared" si="53"/>
        <v>1</v>
      </c>
      <c r="J165" s="128">
        <f t="shared" si="60"/>
        <v>33.33333333333333</v>
      </c>
      <c r="K165" s="126">
        <v>0</v>
      </c>
      <c r="L165" s="126">
        <v>0</v>
      </c>
      <c r="M165" s="126">
        <v>0</v>
      </c>
      <c r="N165" s="126">
        <v>1</v>
      </c>
      <c r="O165" s="126">
        <v>0</v>
      </c>
      <c r="P165" s="129">
        <f t="shared" si="61"/>
        <v>0</v>
      </c>
      <c r="Q165" s="130">
        <v>2</v>
      </c>
      <c r="R165" s="131">
        <f t="shared" si="62"/>
        <v>66.66666666666666</v>
      </c>
      <c r="S165" s="132">
        <f t="shared" si="63"/>
        <v>66.66666666666666</v>
      </c>
      <c r="T165" s="133">
        <f t="shared" si="64"/>
        <v>0</v>
      </c>
      <c r="U165" s="134">
        <v>0</v>
      </c>
      <c r="V165" s="135">
        <f t="shared" si="65"/>
        <v>0</v>
      </c>
      <c r="W165" s="136">
        <f t="shared" si="54"/>
        <v>0</v>
      </c>
      <c r="X165" s="126">
        <v>48</v>
      </c>
      <c r="Y165" s="137">
        <f t="shared" si="66"/>
        <v>18.045112781954884</v>
      </c>
    </row>
    <row r="166" spans="1:25" s="172" customFormat="1" ht="12.75" customHeight="1">
      <c r="A166" s="378"/>
      <c r="B166" s="125" t="s">
        <v>52</v>
      </c>
      <c r="C166" s="126">
        <v>18486</v>
      </c>
      <c r="D166" s="126">
        <v>11071</v>
      </c>
      <c r="E166" s="127">
        <f>D166/C166*100</f>
        <v>59.88856431894407</v>
      </c>
      <c r="F166" s="126">
        <v>4417</v>
      </c>
      <c r="G166" s="126">
        <v>154</v>
      </c>
      <c r="H166" s="138">
        <f t="shared" si="59"/>
        <v>3.4865293185419968</v>
      </c>
      <c r="I166" s="139">
        <f t="shared" si="53"/>
        <v>126</v>
      </c>
      <c r="J166" s="138">
        <f t="shared" si="60"/>
        <v>81.81818181818183</v>
      </c>
      <c r="K166" s="126">
        <v>77</v>
      </c>
      <c r="L166" s="126">
        <v>2</v>
      </c>
      <c r="M166" s="126">
        <v>4</v>
      </c>
      <c r="N166" s="126">
        <v>43</v>
      </c>
      <c r="O166" s="126">
        <v>0</v>
      </c>
      <c r="P166" s="129">
        <f t="shared" si="61"/>
        <v>0</v>
      </c>
      <c r="Q166" s="130">
        <v>28</v>
      </c>
      <c r="R166" s="131">
        <f t="shared" si="62"/>
        <v>18.181818181818183</v>
      </c>
      <c r="S166" s="132">
        <f t="shared" si="63"/>
        <v>18.181818181818183</v>
      </c>
      <c r="T166" s="133">
        <f t="shared" si="64"/>
        <v>0.04527960153950645</v>
      </c>
      <c r="U166" s="134">
        <v>0</v>
      </c>
      <c r="V166" s="135">
        <f t="shared" si="65"/>
        <v>0</v>
      </c>
      <c r="W166" s="136">
        <f t="shared" si="54"/>
        <v>1.2987012987012987</v>
      </c>
      <c r="X166" s="126">
        <v>777</v>
      </c>
      <c r="Y166" s="137">
        <f t="shared" si="66"/>
        <v>17.591125198098258</v>
      </c>
    </row>
    <row r="167" spans="1:25" s="172" customFormat="1" ht="12.75" customHeight="1">
      <c r="A167" s="378"/>
      <c r="B167" s="140" t="s">
        <v>53</v>
      </c>
      <c r="C167" s="175"/>
      <c r="D167" s="175"/>
      <c r="E167" s="176"/>
      <c r="F167" s="139">
        <v>16</v>
      </c>
      <c r="G167" s="139">
        <v>0</v>
      </c>
      <c r="H167" s="138">
        <f t="shared" si="59"/>
        <v>0</v>
      </c>
      <c r="I167" s="139">
        <f t="shared" si="53"/>
        <v>0</v>
      </c>
      <c r="J167" s="138" t="str">
        <f t="shared" si="60"/>
        <v>N/A</v>
      </c>
      <c r="K167" s="141">
        <v>0</v>
      </c>
      <c r="L167" s="141">
        <v>0</v>
      </c>
      <c r="M167" s="141">
        <v>0</v>
      </c>
      <c r="N167" s="141">
        <v>0</v>
      </c>
      <c r="O167" s="141">
        <v>0</v>
      </c>
      <c r="P167" s="142" t="str">
        <f t="shared" si="61"/>
        <v>N/A</v>
      </c>
      <c r="Q167" s="143">
        <v>0</v>
      </c>
      <c r="R167" s="144" t="str">
        <f t="shared" si="62"/>
        <v>N/A</v>
      </c>
      <c r="S167" s="145" t="str">
        <f t="shared" si="63"/>
        <v>N/A</v>
      </c>
      <c r="T167" s="146">
        <f t="shared" si="64"/>
        <v>0</v>
      </c>
      <c r="U167" s="147">
        <v>0</v>
      </c>
      <c r="V167" s="148">
        <f t="shared" si="65"/>
        <v>0</v>
      </c>
      <c r="W167" s="149" t="str">
        <f t="shared" si="54"/>
        <v>N/A</v>
      </c>
      <c r="X167" s="141">
        <v>7</v>
      </c>
      <c r="Y167" s="150">
        <f t="shared" si="66"/>
        <v>43.75</v>
      </c>
    </row>
    <row r="168" spans="1:25" s="179" customFormat="1" ht="12.75" customHeight="1">
      <c r="A168" s="379"/>
      <c r="B168" s="151" t="s">
        <v>54</v>
      </c>
      <c r="C168" s="152">
        <f>SUM(C164,C166)</f>
        <v>33843</v>
      </c>
      <c r="D168" s="152">
        <f>SUM(D164,D166)</f>
        <v>17998</v>
      </c>
      <c r="E168" s="153">
        <f>D168/C168*100</f>
        <v>53.180864580563195</v>
      </c>
      <c r="F168" s="152">
        <f>SUM(F164,F166)</f>
        <v>7306</v>
      </c>
      <c r="G168" s="152">
        <f>SUM(G164,G166)</f>
        <v>274</v>
      </c>
      <c r="H168" s="154">
        <f t="shared" si="59"/>
        <v>3.750342184505886</v>
      </c>
      <c r="I168" s="152">
        <f t="shared" si="53"/>
        <v>221</v>
      </c>
      <c r="J168" s="154">
        <f t="shared" si="60"/>
        <v>80.65693430656934</v>
      </c>
      <c r="K168" s="152">
        <f aca="true" t="shared" si="72" ref="K168:Q169">SUM(K164,K166)</f>
        <v>116</v>
      </c>
      <c r="L168" s="152">
        <f t="shared" si="72"/>
        <v>3</v>
      </c>
      <c r="M168" s="152">
        <f t="shared" si="72"/>
        <v>7</v>
      </c>
      <c r="N168" s="152">
        <f t="shared" si="72"/>
        <v>95</v>
      </c>
      <c r="O168" s="152">
        <f t="shared" si="72"/>
        <v>0</v>
      </c>
      <c r="P168" s="155">
        <f t="shared" si="61"/>
        <v>0</v>
      </c>
      <c r="Q168" s="156">
        <f t="shared" si="72"/>
        <v>53</v>
      </c>
      <c r="R168" s="155">
        <f t="shared" si="62"/>
        <v>19.34306569343066</v>
      </c>
      <c r="S168" s="177">
        <f t="shared" si="63"/>
        <v>19.34306569343066</v>
      </c>
      <c r="T168" s="178">
        <f t="shared" si="64"/>
        <v>0.04106214070626882</v>
      </c>
      <c r="U168" s="152">
        <f>SUM(U164,U166)</f>
        <v>0</v>
      </c>
      <c r="V168" s="159">
        <f t="shared" si="65"/>
        <v>0</v>
      </c>
      <c r="W168" s="160">
        <f t="shared" si="54"/>
        <v>1.094890510948905</v>
      </c>
      <c r="X168" s="152">
        <f>SUM(X164,X166)</f>
        <v>1348</v>
      </c>
      <c r="Y168" s="161">
        <f t="shared" si="66"/>
        <v>18.450588557350123</v>
      </c>
    </row>
    <row r="169" spans="1:25" s="179" customFormat="1" ht="12.75" customHeight="1">
      <c r="A169" s="378"/>
      <c r="B169" s="191" t="s">
        <v>55</v>
      </c>
      <c r="C169" s="192"/>
      <c r="D169" s="192"/>
      <c r="E169" s="193"/>
      <c r="F169" s="194">
        <f>SUM(F165,F167)</f>
        <v>282</v>
      </c>
      <c r="G169" s="194">
        <f>SUM(G165,G167)</f>
        <v>3</v>
      </c>
      <c r="H169" s="195">
        <f t="shared" si="59"/>
        <v>1.0638297872340425</v>
      </c>
      <c r="I169" s="194">
        <f t="shared" si="53"/>
        <v>1</v>
      </c>
      <c r="J169" s="195">
        <f t="shared" si="60"/>
        <v>33.33333333333333</v>
      </c>
      <c r="K169" s="194">
        <f t="shared" si="72"/>
        <v>0</v>
      </c>
      <c r="L169" s="194">
        <f t="shared" si="72"/>
        <v>0</v>
      </c>
      <c r="M169" s="194">
        <f t="shared" si="72"/>
        <v>0</v>
      </c>
      <c r="N169" s="194">
        <f t="shared" si="72"/>
        <v>1</v>
      </c>
      <c r="O169" s="194">
        <f t="shared" si="72"/>
        <v>0</v>
      </c>
      <c r="P169" s="196">
        <f t="shared" si="61"/>
        <v>0</v>
      </c>
      <c r="Q169" s="197">
        <f t="shared" si="72"/>
        <v>2</v>
      </c>
      <c r="R169" s="196">
        <f t="shared" si="62"/>
        <v>66.66666666666666</v>
      </c>
      <c r="S169" s="198">
        <f t="shared" si="63"/>
        <v>66.66666666666666</v>
      </c>
      <c r="T169" s="199">
        <f t="shared" si="64"/>
        <v>0</v>
      </c>
      <c r="U169" s="194">
        <f>SUM(U165,U167)</f>
        <v>0</v>
      </c>
      <c r="V169" s="200">
        <f t="shared" si="65"/>
        <v>0</v>
      </c>
      <c r="W169" s="201">
        <f t="shared" si="54"/>
        <v>0</v>
      </c>
      <c r="X169" s="194">
        <f>SUM(X165,X167)</f>
        <v>55</v>
      </c>
      <c r="Y169" s="202">
        <f t="shared" si="66"/>
        <v>19.50354609929078</v>
      </c>
    </row>
    <row r="170" spans="1:25" s="190" customFormat="1" ht="12.75" customHeight="1">
      <c r="A170" s="378" t="s">
        <v>82</v>
      </c>
      <c r="B170" s="188" t="s">
        <v>50</v>
      </c>
      <c r="C170" s="152">
        <v>330</v>
      </c>
      <c r="D170" s="152">
        <v>170</v>
      </c>
      <c r="E170" s="153">
        <f>D170/C170*100</f>
        <v>51.515151515151516</v>
      </c>
      <c r="F170" s="152">
        <v>132</v>
      </c>
      <c r="G170" s="152">
        <v>10</v>
      </c>
      <c r="H170" s="154">
        <f t="shared" si="59"/>
        <v>7.575757575757576</v>
      </c>
      <c r="I170" s="152">
        <f t="shared" si="53"/>
        <v>10</v>
      </c>
      <c r="J170" s="154">
        <f t="shared" si="60"/>
        <v>100</v>
      </c>
      <c r="K170" s="152">
        <v>3</v>
      </c>
      <c r="L170" s="152">
        <v>0</v>
      </c>
      <c r="M170" s="152">
        <v>0</v>
      </c>
      <c r="N170" s="152">
        <v>7</v>
      </c>
      <c r="O170" s="152">
        <v>0</v>
      </c>
      <c r="P170" s="155">
        <f t="shared" si="61"/>
        <v>0</v>
      </c>
      <c r="Q170" s="156">
        <v>0</v>
      </c>
      <c r="R170" s="155">
        <f t="shared" si="62"/>
        <v>0</v>
      </c>
      <c r="S170" s="177">
        <f t="shared" si="63"/>
        <v>0</v>
      </c>
      <c r="T170" s="178">
        <f t="shared" si="64"/>
        <v>0</v>
      </c>
      <c r="U170" s="189">
        <v>0</v>
      </c>
      <c r="V170" s="159">
        <f t="shared" si="65"/>
        <v>0</v>
      </c>
      <c r="W170" s="160">
        <f t="shared" si="54"/>
        <v>0</v>
      </c>
      <c r="X170" s="152">
        <v>13</v>
      </c>
      <c r="Y170" s="161">
        <f t="shared" si="66"/>
        <v>9.848484848484848</v>
      </c>
    </row>
    <row r="171" spans="1:25" s="172" customFormat="1" ht="12.75" customHeight="1">
      <c r="A171" s="378"/>
      <c r="B171" s="125" t="s">
        <v>51</v>
      </c>
      <c r="C171" s="173"/>
      <c r="D171" s="173"/>
      <c r="E171" s="174"/>
      <c r="F171" s="126">
        <v>15</v>
      </c>
      <c r="G171" s="126">
        <v>0</v>
      </c>
      <c r="H171" s="128">
        <f t="shared" si="59"/>
        <v>0</v>
      </c>
      <c r="I171" s="126">
        <f t="shared" si="53"/>
        <v>0</v>
      </c>
      <c r="J171" s="128" t="str">
        <f t="shared" si="60"/>
        <v>N/A</v>
      </c>
      <c r="K171" s="126">
        <v>0</v>
      </c>
      <c r="L171" s="126">
        <v>0</v>
      </c>
      <c r="M171" s="126">
        <v>0</v>
      </c>
      <c r="N171" s="126">
        <v>0</v>
      </c>
      <c r="O171" s="126">
        <v>0</v>
      </c>
      <c r="P171" s="129" t="str">
        <f t="shared" si="61"/>
        <v>N/A</v>
      </c>
      <c r="Q171" s="130">
        <v>0</v>
      </c>
      <c r="R171" s="131" t="str">
        <f t="shared" si="62"/>
        <v>N/A</v>
      </c>
      <c r="S171" s="132" t="str">
        <f t="shared" si="63"/>
        <v>N/A</v>
      </c>
      <c r="T171" s="133">
        <f t="shared" si="64"/>
        <v>0</v>
      </c>
      <c r="U171" s="134">
        <v>0</v>
      </c>
      <c r="V171" s="135">
        <f t="shared" si="65"/>
        <v>0</v>
      </c>
      <c r="W171" s="136" t="str">
        <f t="shared" si="54"/>
        <v>N/A</v>
      </c>
      <c r="X171" s="126">
        <v>0</v>
      </c>
      <c r="Y171" s="137">
        <f t="shared" si="66"/>
        <v>0</v>
      </c>
    </row>
    <row r="172" spans="1:25" s="172" customFormat="1" ht="12.75" customHeight="1">
      <c r="A172" s="378"/>
      <c r="B172" s="125" t="s">
        <v>52</v>
      </c>
      <c r="C172" s="126">
        <v>399</v>
      </c>
      <c r="D172" s="126">
        <v>290</v>
      </c>
      <c r="E172" s="127">
        <f>D172/C172*100</f>
        <v>72.68170426065163</v>
      </c>
      <c r="F172" s="126">
        <v>207</v>
      </c>
      <c r="G172" s="126">
        <v>7</v>
      </c>
      <c r="H172" s="138">
        <f t="shared" si="59"/>
        <v>3.3816425120772946</v>
      </c>
      <c r="I172" s="139">
        <f t="shared" si="53"/>
        <v>7</v>
      </c>
      <c r="J172" s="138">
        <f t="shared" si="60"/>
        <v>100</v>
      </c>
      <c r="K172" s="126">
        <v>3</v>
      </c>
      <c r="L172" s="126">
        <v>1</v>
      </c>
      <c r="M172" s="126">
        <v>0</v>
      </c>
      <c r="N172" s="126">
        <v>3</v>
      </c>
      <c r="O172" s="126">
        <v>0</v>
      </c>
      <c r="P172" s="129">
        <f t="shared" si="61"/>
        <v>0</v>
      </c>
      <c r="Q172" s="130">
        <v>0</v>
      </c>
      <c r="R172" s="131">
        <f t="shared" si="62"/>
        <v>0</v>
      </c>
      <c r="S172" s="132">
        <f t="shared" si="63"/>
        <v>0</v>
      </c>
      <c r="T172" s="133">
        <f t="shared" si="64"/>
        <v>0.4830917874396135</v>
      </c>
      <c r="U172" s="134">
        <v>1</v>
      </c>
      <c r="V172" s="135">
        <f t="shared" si="65"/>
        <v>0.4830917874396135</v>
      </c>
      <c r="W172" s="136">
        <f t="shared" si="54"/>
        <v>14.285714285714285</v>
      </c>
      <c r="X172" s="126">
        <v>21</v>
      </c>
      <c r="Y172" s="137">
        <f t="shared" si="66"/>
        <v>10.144927536231885</v>
      </c>
    </row>
    <row r="173" spans="1:25" s="172" customFormat="1" ht="12.75" customHeight="1">
      <c r="A173" s="378"/>
      <c r="B173" s="140" t="s">
        <v>53</v>
      </c>
      <c r="C173" s="175"/>
      <c r="D173" s="175"/>
      <c r="E173" s="176"/>
      <c r="F173" s="139">
        <v>1</v>
      </c>
      <c r="G173" s="139">
        <v>0</v>
      </c>
      <c r="H173" s="138">
        <f t="shared" si="59"/>
        <v>0</v>
      </c>
      <c r="I173" s="139">
        <f t="shared" si="53"/>
        <v>0</v>
      </c>
      <c r="J173" s="138" t="str">
        <f t="shared" si="60"/>
        <v>N/A</v>
      </c>
      <c r="K173" s="141">
        <v>0</v>
      </c>
      <c r="L173" s="141">
        <v>0</v>
      </c>
      <c r="M173" s="141">
        <v>0</v>
      </c>
      <c r="N173" s="141">
        <v>0</v>
      </c>
      <c r="O173" s="141">
        <v>0</v>
      </c>
      <c r="P173" s="142" t="str">
        <f t="shared" si="61"/>
        <v>N/A</v>
      </c>
      <c r="Q173" s="143">
        <v>0</v>
      </c>
      <c r="R173" s="144" t="str">
        <f t="shared" si="62"/>
        <v>N/A</v>
      </c>
      <c r="S173" s="145" t="str">
        <f t="shared" si="63"/>
        <v>N/A</v>
      </c>
      <c r="T173" s="146">
        <f t="shared" si="64"/>
        <v>0</v>
      </c>
      <c r="U173" s="147">
        <v>0</v>
      </c>
      <c r="V173" s="148">
        <f t="shared" si="65"/>
        <v>0</v>
      </c>
      <c r="W173" s="149" t="str">
        <f t="shared" si="54"/>
        <v>N/A</v>
      </c>
      <c r="X173" s="141">
        <v>0</v>
      </c>
      <c r="Y173" s="150">
        <f t="shared" si="66"/>
        <v>0</v>
      </c>
    </row>
    <row r="174" spans="1:25" s="179" customFormat="1" ht="12.75" customHeight="1">
      <c r="A174" s="379"/>
      <c r="B174" s="151" t="s">
        <v>54</v>
      </c>
      <c r="C174" s="152">
        <f>SUM(C170,C172)</f>
        <v>729</v>
      </c>
      <c r="D174" s="152">
        <f>SUM(D170,D172)</f>
        <v>460</v>
      </c>
      <c r="E174" s="153">
        <f>D174/C174*100</f>
        <v>63.10013717421125</v>
      </c>
      <c r="F174" s="152">
        <f>SUM(F170,F172)</f>
        <v>339</v>
      </c>
      <c r="G174" s="152">
        <f>SUM(G170,G172)</f>
        <v>17</v>
      </c>
      <c r="H174" s="154">
        <f t="shared" si="59"/>
        <v>5.014749262536873</v>
      </c>
      <c r="I174" s="152">
        <f t="shared" si="53"/>
        <v>17</v>
      </c>
      <c r="J174" s="154">
        <f t="shared" si="60"/>
        <v>100</v>
      </c>
      <c r="K174" s="152">
        <f aca="true" t="shared" si="73" ref="K174:Q175">SUM(K170,K172)</f>
        <v>6</v>
      </c>
      <c r="L174" s="152">
        <f t="shared" si="73"/>
        <v>1</v>
      </c>
      <c r="M174" s="152">
        <f t="shared" si="73"/>
        <v>0</v>
      </c>
      <c r="N174" s="152">
        <f t="shared" si="73"/>
        <v>10</v>
      </c>
      <c r="O174" s="152">
        <f t="shared" si="73"/>
        <v>0</v>
      </c>
      <c r="P174" s="155">
        <f t="shared" si="61"/>
        <v>0</v>
      </c>
      <c r="Q174" s="156">
        <f t="shared" si="73"/>
        <v>0</v>
      </c>
      <c r="R174" s="155">
        <f t="shared" si="62"/>
        <v>0</v>
      </c>
      <c r="S174" s="177">
        <f t="shared" si="63"/>
        <v>0</v>
      </c>
      <c r="T174" s="178">
        <f t="shared" si="64"/>
        <v>0.2949852507374631</v>
      </c>
      <c r="U174" s="152">
        <f>SUM(U170,U172)</f>
        <v>1</v>
      </c>
      <c r="V174" s="159">
        <f t="shared" si="65"/>
        <v>0.2949852507374631</v>
      </c>
      <c r="W174" s="160">
        <f t="shared" si="54"/>
        <v>5.88235294117647</v>
      </c>
      <c r="X174" s="152">
        <f>SUM(X170,X172)</f>
        <v>34</v>
      </c>
      <c r="Y174" s="161">
        <f t="shared" si="66"/>
        <v>10.029498525073747</v>
      </c>
    </row>
    <row r="175" spans="1:25" s="179" customFormat="1" ht="12.75" customHeight="1" thickBot="1">
      <c r="A175" s="378"/>
      <c r="B175" s="191" t="s">
        <v>55</v>
      </c>
      <c r="C175" s="192"/>
      <c r="D175" s="192"/>
      <c r="E175" s="193"/>
      <c r="F175" s="194">
        <f>SUM(F171,F173)</f>
        <v>16</v>
      </c>
      <c r="G175" s="194">
        <f>SUM(G171,G173)</f>
        <v>0</v>
      </c>
      <c r="H175" s="195">
        <f t="shared" si="59"/>
        <v>0</v>
      </c>
      <c r="I175" s="194">
        <f t="shared" si="53"/>
        <v>0</v>
      </c>
      <c r="J175" s="195" t="str">
        <f t="shared" si="60"/>
        <v>N/A</v>
      </c>
      <c r="K175" s="194">
        <f t="shared" si="73"/>
        <v>0</v>
      </c>
      <c r="L175" s="194">
        <f t="shared" si="73"/>
        <v>0</v>
      </c>
      <c r="M175" s="194">
        <f t="shared" si="73"/>
        <v>0</v>
      </c>
      <c r="N175" s="194">
        <f t="shared" si="73"/>
        <v>0</v>
      </c>
      <c r="O175" s="194">
        <f t="shared" si="73"/>
        <v>0</v>
      </c>
      <c r="P175" s="196" t="str">
        <f t="shared" si="61"/>
        <v>N/A</v>
      </c>
      <c r="Q175" s="197">
        <f t="shared" si="73"/>
        <v>0</v>
      </c>
      <c r="R175" s="196" t="str">
        <f t="shared" si="62"/>
        <v>N/A</v>
      </c>
      <c r="S175" s="198" t="str">
        <f t="shared" si="63"/>
        <v>N/A</v>
      </c>
      <c r="T175" s="199">
        <f t="shared" si="64"/>
        <v>0</v>
      </c>
      <c r="U175" s="194">
        <f>SUM(U171,U173)</f>
        <v>0</v>
      </c>
      <c r="V175" s="200">
        <f t="shared" si="65"/>
        <v>0</v>
      </c>
      <c r="W175" s="201" t="str">
        <f t="shared" si="54"/>
        <v>N/A</v>
      </c>
      <c r="X175" s="194">
        <f>SUM(X171,X173)</f>
        <v>0</v>
      </c>
      <c r="Y175" s="202">
        <f t="shared" si="66"/>
        <v>0</v>
      </c>
    </row>
    <row r="176" spans="1:25" ht="12.75" customHeight="1">
      <c r="A176" s="374" t="s">
        <v>83</v>
      </c>
      <c r="B176" s="47" t="s">
        <v>50</v>
      </c>
      <c r="C176" s="48">
        <f>SUM(C164,C170)</f>
        <v>15687</v>
      </c>
      <c r="D176" s="48">
        <f>SUM(D164,D170)</f>
        <v>7097</v>
      </c>
      <c r="E176" s="49">
        <f>D176/C176*100</f>
        <v>45.24128259068018</v>
      </c>
      <c r="F176" s="48">
        <f aca="true" t="shared" si="74" ref="F176:G179">SUM(F164,F170)</f>
        <v>3021</v>
      </c>
      <c r="G176" s="48">
        <f t="shared" si="74"/>
        <v>130</v>
      </c>
      <c r="H176" s="50">
        <f t="shared" si="59"/>
        <v>4.303210857332009</v>
      </c>
      <c r="I176" s="48">
        <f t="shared" si="53"/>
        <v>105</v>
      </c>
      <c r="J176" s="50">
        <f t="shared" si="60"/>
        <v>80.76923076923077</v>
      </c>
      <c r="K176" s="48">
        <f aca="true" t="shared" si="75" ref="K176:Q179">SUM(K164,K170)</f>
        <v>42</v>
      </c>
      <c r="L176" s="48">
        <f t="shared" si="75"/>
        <v>1</v>
      </c>
      <c r="M176" s="48">
        <f t="shared" si="75"/>
        <v>3</v>
      </c>
      <c r="N176" s="48">
        <f t="shared" si="75"/>
        <v>59</v>
      </c>
      <c r="O176" s="48">
        <f t="shared" si="75"/>
        <v>0</v>
      </c>
      <c r="P176" s="52">
        <f t="shared" si="61"/>
        <v>0</v>
      </c>
      <c r="Q176" s="53">
        <f t="shared" si="75"/>
        <v>25</v>
      </c>
      <c r="R176" s="52">
        <f t="shared" si="62"/>
        <v>19.230769230769234</v>
      </c>
      <c r="S176" s="54">
        <f t="shared" si="63"/>
        <v>19.230769230769234</v>
      </c>
      <c r="T176" s="55">
        <f t="shared" si="64"/>
        <v>0.033101621979477</v>
      </c>
      <c r="U176" s="56">
        <f>SUM(U164,U170)</f>
        <v>0</v>
      </c>
      <c r="V176" s="57">
        <f t="shared" si="65"/>
        <v>0</v>
      </c>
      <c r="W176" s="58">
        <f t="shared" si="54"/>
        <v>0.7692307692307693</v>
      </c>
      <c r="X176" s="48">
        <f>SUM(X164,X170)</f>
        <v>584</v>
      </c>
      <c r="Y176" s="59">
        <f t="shared" si="66"/>
        <v>19.331347236014565</v>
      </c>
    </row>
    <row r="177" spans="1:25" ht="12.75" customHeight="1">
      <c r="A177" s="375"/>
      <c r="B177" s="60" t="s">
        <v>51</v>
      </c>
      <c r="C177" s="61"/>
      <c r="D177" s="61"/>
      <c r="E177" s="62"/>
      <c r="F177" s="63">
        <f t="shared" si="74"/>
        <v>281</v>
      </c>
      <c r="G177" s="63">
        <f t="shared" si="74"/>
        <v>3</v>
      </c>
      <c r="H177" s="64">
        <f t="shared" si="59"/>
        <v>1.0676156583629894</v>
      </c>
      <c r="I177" s="63">
        <f t="shared" si="53"/>
        <v>1</v>
      </c>
      <c r="J177" s="64">
        <f t="shared" si="60"/>
        <v>33.33333333333333</v>
      </c>
      <c r="K177" s="63">
        <f t="shared" si="75"/>
        <v>0</v>
      </c>
      <c r="L177" s="63">
        <f t="shared" si="75"/>
        <v>0</v>
      </c>
      <c r="M177" s="63">
        <f t="shared" si="75"/>
        <v>0</v>
      </c>
      <c r="N177" s="63">
        <f t="shared" si="75"/>
        <v>1</v>
      </c>
      <c r="O177" s="63">
        <f t="shared" si="75"/>
        <v>0</v>
      </c>
      <c r="P177" s="65">
        <f t="shared" si="61"/>
        <v>0</v>
      </c>
      <c r="Q177" s="66">
        <f t="shared" si="75"/>
        <v>2</v>
      </c>
      <c r="R177" s="67">
        <f t="shared" si="62"/>
        <v>66.66666666666666</v>
      </c>
      <c r="S177" s="68">
        <f t="shared" si="63"/>
        <v>66.66666666666666</v>
      </c>
      <c r="T177" s="69">
        <f t="shared" si="64"/>
        <v>0</v>
      </c>
      <c r="U177" s="70">
        <f>SUM(U165,U171)</f>
        <v>0</v>
      </c>
      <c r="V177" s="71">
        <f t="shared" si="65"/>
        <v>0</v>
      </c>
      <c r="W177" s="72">
        <f t="shared" si="54"/>
        <v>0</v>
      </c>
      <c r="X177" s="63">
        <f>SUM(X165,X171)</f>
        <v>48</v>
      </c>
      <c r="Y177" s="73">
        <f t="shared" si="66"/>
        <v>17.08185053380783</v>
      </c>
    </row>
    <row r="178" spans="1:25" ht="12.75" customHeight="1">
      <c r="A178" s="375"/>
      <c r="B178" s="60" t="s">
        <v>52</v>
      </c>
      <c r="C178" s="63">
        <f>SUM(C166,C172)</f>
        <v>18885</v>
      </c>
      <c r="D178" s="63">
        <f>SUM(D166,D172)</f>
        <v>11361</v>
      </c>
      <c r="E178" s="74">
        <f>D178/C178*100</f>
        <v>60.15885623510723</v>
      </c>
      <c r="F178" s="63">
        <f t="shared" si="74"/>
        <v>4624</v>
      </c>
      <c r="G178" s="63">
        <f t="shared" si="74"/>
        <v>161</v>
      </c>
      <c r="H178" s="75">
        <f t="shared" si="59"/>
        <v>3.481833910034602</v>
      </c>
      <c r="I178" s="76">
        <f t="shared" si="53"/>
        <v>133</v>
      </c>
      <c r="J178" s="75">
        <f t="shared" si="60"/>
        <v>82.6086956521739</v>
      </c>
      <c r="K178" s="63">
        <f t="shared" si="75"/>
        <v>80</v>
      </c>
      <c r="L178" s="63">
        <f t="shared" si="75"/>
        <v>3</v>
      </c>
      <c r="M178" s="63">
        <f t="shared" si="75"/>
        <v>4</v>
      </c>
      <c r="N178" s="63">
        <f t="shared" si="75"/>
        <v>46</v>
      </c>
      <c r="O178" s="63">
        <f t="shared" si="75"/>
        <v>0</v>
      </c>
      <c r="P178" s="65">
        <f t="shared" si="61"/>
        <v>0</v>
      </c>
      <c r="Q178" s="66">
        <f t="shared" si="75"/>
        <v>28</v>
      </c>
      <c r="R178" s="67">
        <f t="shared" si="62"/>
        <v>17.391304347826086</v>
      </c>
      <c r="S178" s="68">
        <f t="shared" si="63"/>
        <v>17.391304347826086</v>
      </c>
      <c r="T178" s="69">
        <f t="shared" si="64"/>
        <v>0.06487889273356401</v>
      </c>
      <c r="U178" s="70">
        <f>SUM(U166,U172)</f>
        <v>1</v>
      </c>
      <c r="V178" s="71">
        <f t="shared" si="65"/>
        <v>0.021626297577854673</v>
      </c>
      <c r="W178" s="72">
        <f t="shared" si="54"/>
        <v>1.8633540372670807</v>
      </c>
      <c r="X178" s="63">
        <f>SUM(X166,X172)</f>
        <v>798</v>
      </c>
      <c r="Y178" s="73">
        <f t="shared" si="66"/>
        <v>17.257785467128027</v>
      </c>
    </row>
    <row r="179" spans="1:25" ht="12.75" customHeight="1">
      <c r="A179" s="375"/>
      <c r="B179" s="77" t="s">
        <v>53</v>
      </c>
      <c r="C179" s="78"/>
      <c r="D179" s="78"/>
      <c r="E179" s="79"/>
      <c r="F179" s="76">
        <f t="shared" si="74"/>
        <v>17</v>
      </c>
      <c r="G179" s="76">
        <f t="shared" si="74"/>
        <v>0</v>
      </c>
      <c r="H179" s="75">
        <f t="shared" si="59"/>
        <v>0</v>
      </c>
      <c r="I179" s="76">
        <f t="shared" si="53"/>
        <v>0</v>
      </c>
      <c r="J179" s="75" t="str">
        <f t="shared" si="60"/>
        <v>N/A</v>
      </c>
      <c r="K179" s="80">
        <f t="shared" si="75"/>
        <v>0</v>
      </c>
      <c r="L179" s="80">
        <f t="shared" si="75"/>
        <v>0</v>
      </c>
      <c r="M179" s="80">
        <f t="shared" si="75"/>
        <v>0</v>
      </c>
      <c r="N179" s="80">
        <f t="shared" si="75"/>
        <v>0</v>
      </c>
      <c r="O179" s="80">
        <f t="shared" si="75"/>
        <v>0</v>
      </c>
      <c r="P179" s="81" t="str">
        <f t="shared" si="61"/>
        <v>N/A</v>
      </c>
      <c r="Q179" s="82">
        <f t="shared" si="75"/>
        <v>0</v>
      </c>
      <c r="R179" s="83" t="str">
        <f t="shared" si="62"/>
        <v>N/A</v>
      </c>
      <c r="S179" s="84" t="str">
        <f t="shared" si="63"/>
        <v>N/A</v>
      </c>
      <c r="T179" s="85">
        <f t="shared" si="64"/>
        <v>0</v>
      </c>
      <c r="U179" s="86">
        <f>SUM(U167,U173)</f>
        <v>0</v>
      </c>
      <c r="V179" s="87">
        <f t="shared" si="65"/>
        <v>0</v>
      </c>
      <c r="W179" s="88" t="str">
        <f t="shared" si="54"/>
        <v>N/A</v>
      </c>
      <c r="X179" s="80">
        <f>SUM(X167,X173)</f>
        <v>7</v>
      </c>
      <c r="Y179" s="89">
        <f t="shared" si="66"/>
        <v>41.17647058823529</v>
      </c>
    </row>
    <row r="180" spans="1:25" ht="12.75" customHeight="1">
      <c r="A180" s="376"/>
      <c r="B180" s="90" t="s">
        <v>54</v>
      </c>
      <c r="C180" s="91">
        <f>SUM(C176,C178)</f>
        <v>34572</v>
      </c>
      <c r="D180" s="91">
        <f>SUM(D176,D178)</f>
        <v>18458</v>
      </c>
      <c r="E180" s="92">
        <f>D180/C180*100</f>
        <v>53.390026611130395</v>
      </c>
      <c r="F180" s="91">
        <f>SUM(F176,F178)</f>
        <v>7645</v>
      </c>
      <c r="G180" s="91">
        <f>SUM(G176,G178)</f>
        <v>291</v>
      </c>
      <c r="H180" s="93">
        <f t="shared" si="59"/>
        <v>3.806409417920209</v>
      </c>
      <c r="I180" s="91">
        <f t="shared" si="53"/>
        <v>238</v>
      </c>
      <c r="J180" s="93">
        <f t="shared" si="60"/>
        <v>81.78694158075601</v>
      </c>
      <c r="K180" s="91">
        <f aca="true" t="shared" si="76" ref="K180:Q181">SUM(K176,K178)</f>
        <v>122</v>
      </c>
      <c r="L180" s="91">
        <f t="shared" si="76"/>
        <v>4</v>
      </c>
      <c r="M180" s="91">
        <f t="shared" si="76"/>
        <v>7</v>
      </c>
      <c r="N180" s="91">
        <f t="shared" si="76"/>
        <v>105</v>
      </c>
      <c r="O180" s="91">
        <f t="shared" si="76"/>
        <v>0</v>
      </c>
      <c r="P180" s="94">
        <f t="shared" si="61"/>
        <v>0</v>
      </c>
      <c r="Q180" s="95">
        <f t="shared" si="76"/>
        <v>53</v>
      </c>
      <c r="R180" s="94">
        <f t="shared" si="62"/>
        <v>18.213058419243985</v>
      </c>
      <c r="S180" s="96">
        <f t="shared" si="63"/>
        <v>18.213058419243985</v>
      </c>
      <c r="T180" s="97">
        <f t="shared" si="64"/>
        <v>0.052321778940483975</v>
      </c>
      <c r="U180" s="91">
        <f>SUM(U176,U178)</f>
        <v>1</v>
      </c>
      <c r="V180" s="98">
        <f t="shared" si="65"/>
        <v>0.013080444735120994</v>
      </c>
      <c r="W180" s="99">
        <f t="shared" si="54"/>
        <v>1.3745704467353952</v>
      </c>
      <c r="X180" s="91">
        <f>SUM(X176,X178)</f>
        <v>1382</v>
      </c>
      <c r="Y180" s="100">
        <f t="shared" si="66"/>
        <v>18.077174623937214</v>
      </c>
    </row>
    <row r="181" spans="1:25" ht="12.75" customHeight="1" thickBot="1">
      <c r="A181" s="377"/>
      <c r="B181" s="101" t="s">
        <v>55</v>
      </c>
      <c r="C181" s="102"/>
      <c r="D181" s="102"/>
      <c r="E181" s="103"/>
      <c r="F181" s="104">
        <f>SUM(F177,F179)</f>
        <v>298</v>
      </c>
      <c r="G181" s="104">
        <f>SUM(G177,G179)</f>
        <v>3</v>
      </c>
      <c r="H181" s="105">
        <f t="shared" si="59"/>
        <v>1.006711409395973</v>
      </c>
      <c r="I181" s="104">
        <f t="shared" si="53"/>
        <v>1</v>
      </c>
      <c r="J181" s="105">
        <f t="shared" si="60"/>
        <v>33.33333333333333</v>
      </c>
      <c r="K181" s="104">
        <f t="shared" si="76"/>
        <v>0</v>
      </c>
      <c r="L181" s="104">
        <f t="shared" si="76"/>
        <v>0</v>
      </c>
      <c r="M181" s="104">
        <f t="shared" si="76"/>
        <v>0</v>
      </c>
      <c r="N181" s="104">
        <f t="shared" si="76"/>
        <v>1</v>
      </c>
      <c r="O181" s="104">
        <f t="shared" si="76"/>
        <v>0</v>
      </c>
      <c r="P181" s="106">
        <f t="shared" si="61"/>
        <v>0</v>
      </c>
      <c r="Q181" s="107">
        <f t="shared" si="76"/>
        <v>2</v>
      </c>
      <c r="R181" s="106">
        <f t="shared" si="62"/>
        <v>66.66666666666666</v>
      </c>
      <c r="S181" s="108">
        <f t="shared" si="63"/>
        <v>66.66666666666666</v>
      </c>
      <c r="T181" s="109">
        <f t="shared" si="64"/>
        <v>0</v>
      </c>
      <c r="U181" s="104">
        <f>SUM(U177,U179)</f>
        <v>0</v>
      </c>
      <c r="V181" s="110">
        <f t="shared" si="65"/>
        <v>0</v>
      </c>
      <c r="W181" s="111">
        <f t="shared" si="54"/>
        <v>0</v>
      </c>
      <c r="X181" s="104">
        <f>SUM(X177,X179)</f>
        <v>55</v>
      </c>
      <c r="Y181" s="112">
        <f t="shared" si="66"/>
        <v>18.456375838926174</v>
      </c>
    </row>
    <row r="182" spans="1:25" s="172" customFormat="1" ht="12.75" customHeight="1">
      <c r="A182" s="380" t="s">
        <v>84</v>
      </c>
      <c r="B182" s="113" t="s">
        <v>50</v>
      </c>
      <c r="C182" s="114">
        <v>27894</v>
      </c>
      <c r="D182" s="114">
        <v>11677</v>
      </c>
      <c r="E182" s="115">
        <f>D182/C182*100</f>
        <v>41.86204918620492</v>
      </c>
      <c r="F182" s="114">
        <v>2800</v>
      </c>
      <c r="G182" s="114">
        <v>97</v>
      </c>
      <c r="H182" s="116">
        <f t="shared" si="59"/>
        <v>3.4642857142857144</v>
      </c>
      <c r="I182" s="114">
        <f t="shared" si="53"/>
        <v>79</v>
      </c>
      <c r="J182" s="116">
        <f t="shared" si="60"/>
        <v>81.44329896907216</v>
      </c>
      <c r="K182" s="114">
        <v>35</v>
      </c>
      <c r="L182" s="114">
        <v>2</v>
      </c>
      <c r="M182" s="114">
        <v>3</v>
      </c>
      <c r="N182" s="114">
        <v>39</v>
      </c>
      <c r="O182" s="114">
        <v>0</v>
      </c>
      <c r="P182" s="117">
        <f t="shared" si="61"/>
        <v>0</v>
      </c>
      <c r="Q182" s="118">
        <v>18</v>
      </c>
      <c r="R182" s="117">
        <f t="shared" si="62"/>
        <v>18.556701030927837</v>
      </c>
      <c r="S182" s="119">
        <f t="shared" si="63"/>
        <v>18.556701030927837</v>
      </c>
      <c r="T182" s="120">
        <f t="shared" si="64"/>
        <v>0.07142857142857142</v>
      </c>
      <c r="U182" s="121">
        <v>0</v>
      </c>
      <c r="V182" s="122">
        <f t="shared" si="65"/>
        <v>0</v>
      </c>
      <c r="W182" s="123">
        <f t="shared" si="54"/>
        <v>2.0618556701030926</v>
      </c>
      <c r="X182" s="114">
        <v>399</v>
      </c>
      <c r="Y182" s="124">
        <f t="shared" si="66"/>
        <v>14.249999999999998</v>
      </c>
    </row>
    <row r="183" spans="1:25" s="172" customFormat="1" ht="12.75" customHeight="1">
      <c r="A183" s="378"/>
      <c r="B183" s="125" t="s">
        <v>51</v>
      </c>
      <c r="C183" s="173"/>
      <c r="D183" s="173"/>
      <c r="E183" s="174"/>
      <c r="F183" s="126">
        <v>0</v>
      </c>
      <c r="G183" s="126">
        <v>0</v>
      </c>
      <c r="H183" s="128" t="str">
        <f t="shared" si="59"/>
        <v>N/A</v>
      </c>
      <c r="I183" s="126">
        <f t="shared" si="53"/>
        <v>0</v>
      </c>
      <c r="J183" s="128" t="str">
        <f t="shared" si="60"/>
        <v>N/A</v>
      </c>
      <c r="K183" s="126">
        <v>0</v>
      </c>
      <c r="L183" s="126">
        <v>0</v>
      </c>
      <c r="M183" s="126">
        <v>0</v>
      </c>
      <c r="N183" s="126">
        <v>0</v>
      </c>
      <c r="O183" s="126">
        <v>0</v>
      </c>
      <c r="P183" s="129" t="str">
        <f t="shared" si="61"/>
        <v>N/A</v>
      </c>
      <c r="Q183" s="130">
        <v>0</v>
      </c>
      <c r="R183" s="131" t="str">
        <f t="shared" si="62"/>
        <v>N/A</v>
      </c>
      <c r="S183" s="132" t="str">
        <f t="shared" si="63"/>
        <v>N/A</v>
      </c>
      <c r="T183" s="133" t="str">
        <f t="shared" si="64"/>
        <v>N/A</v>
      </c>
      <c r="U183" s="134">
        <v>0</v>
      </c>
      <c r="V183" s="135" t="str">
        <f t="shared" si="65"/>
        <v>N/A</v>
      </c>
      <c r="W183" s="136" t="str">
        <f t="shared" si="54"/>
        <v>N/A</v>
      </c>
      <c r="X183" s="126">
        <v>0</v>
      </c>
      <c r="Y183" s="137" t="str">
        <f t="shared" si="66"/>
        <v>N/A</v>
      </c>
    </row>
    <row r="184" spans="1:25" s="172" customFormat="1" ht="12.75" customHeight="1">
      <c r="A184" s="378"/>
      <c r="B184" s="125" t="s">
        <v>52</v>
      </c>
      <c r="C184" s="126">
        <v>33480</v>
      </c>
      <c r="D184" s="126">
        <v>20638</v>
      </c>
      <c r="E184" s="127">
        <f>D184/C184*100</f>
        <v>61.64277180406212</v>
      </c>
      <c r="F184" s="126">
        <v>4956</v>
      </c>
      <c r="G184" s="126">
        <v>110</v>
      </c>
      <c r="H184" s="138">
        <f t="shared" si="59"/>
        <v>2.2195318805488298</v>
      </c>
      <c r="I184" s="139">
        <f t="shared" si="53"/>
        <v>92</v>
      </c>
      <c r="J184" s="138">
        <f t="shared" si="60"/>
        <v>83.63636363636363</v>
      </c>
      <c r="K184" s="126">
        <v>40</v>
      </c>
      <c r="L184" s="126">
        <v>3</v>
      </c>
      <c r="M184" s="126">
        <v>2</v>
      </c>
      <c r="N184" s="126">
        <v>47</v>
      </c>
      <c r="O184" s="126">
        <v>0</v>
      </c>
      <c r="P184" s="129">
        <f t="shared" si="61"/>
        <v>0</v>
      </c>
      <c r="Q184" s="130">
        <v>18</v>
      </c>
      <c r="R184" s="131">
        <f t="shared" si="62"/>
        <v>16.363636363636363</v>
      </c>
      <c r="S184" s="132">
        <f t="shared" si="63"/>
        <v>16.363636363636363</v>
      </c>
      <c r="T184" s="133">
        <f t="shared" si="64"/>
        <v>0.06053268765133172</v>
      </c>
      <c r="U184" s="134">
        <v>1</v>
      </c>
      <c r="V184" s="135">
        <f t="shared" si="65"/>
        <v>0.020177562550443905</v>
      </c>
      <c r="W184" s="136">
        <f t="shared" si="54"/>
        <v>2.727272727272727</v>
      </c>
      <c r="X184" s="126">
        <v>613</v>
      </c>
      <c r="Y184" s="137">
        <f t="shared" si="66"/>
        <v>12.368845843422115</v>
      </c>
    </row>
    <row r="185" spans="1:25" s="172" customFormat="1" ht="12.75" customHeight="1">
      <c r="A185" s="378"/>
      <c r="B185" s="140" t="s">
        <v>53</v>
      </c>
      <c r="C185" s="175"/>
      <c r="D185" s="175"/>
      <c r="E185" s="176"/>
      <c r="F185" s="139">
        <v>0</v>
      </c>
      <c r="G185" s="139">
        <v>0</v>
      </c>
      <c r="H185" s="138" t="str">
        <f t="shared" si="59"/>
        <v>N/A</v>
      </c>
      <c r="I185" s="139">
        <f t="shared" si="53"/>
        <v>0</v>
      </c>
      <c r="J185" s="138" t="str">
        <f t="shared" si="60"/>
        <v>N/A</v>
      </c>
      <c r="K185" s="141">
        <v>0</v>
      </c>
      <c r="L185" s="141">
        <v>0</v>
      </c>
      <c r="M185" s="141">
        <v>0</v>
      </c>
      <c r="N185" s="141">
        <v>0</v>
      </c>
      <c r="O185" s="141">
        <v>0</v>
      </c>
      <c r="P185" s="142" t="str">
        <f t="shared" si="61"/>
        <v>N/A</v>
      </c>
      <c r="Q185" s="143">
        <v>0</v>
      </c>
      <c r="R185" s="144" t="str">
        <f t="shared" si="62"/>
        <v>N/A</v>
      </c>
      <c r="S185" s="145" t="str">
        <f t="shared" si="63"/>
        <v>N/A</v>
      </c>
      <c r="T185" s="146" t="str">
        <f t="shared" si="64"/>
        <v>N/A</v>
      </c>
      <c r="U185" s="147">
        <v>0</v>
      </c>
      <c r="V185" s="148" t="str">
        <f t="shared" si="65"/>
        <v>N/A</v>
      </c>
      <c r="W185" s="149" t="str">
        <f t="shared" si="54"/>
        <v>N/A</v>
      </c>
      <c r="X185" s="141">
        <v>0</v>
      </c>
      <c r="Y185" s="150" t="str">
        <f t="shared" si="66"/>
        <v>N/A</v>
      </c>
    </row>
    <row r="186" spans="1:25" s="179" customFormat="1" ht="12.75" customHeight="1">
      <c r="A186" s="379"/>
      <c r="B186" s="151" t="s">
        <v>54</v>
      </c>
      <c r="C186" s="152">
        <f>SUM(C182,C184)</f>
        <v>61374</v>
      </c>
      <c r="D186" s="152">
        <f>SUM(D182,D184)</f>
        <v>32315</v>
      </c>
      <c r="E186" s="153">
        <f>D186/C186*100</f>
        <v>52.652589044220676</v>
      </c>
      <c r="F186" s="152">
        <f>SUM(F182,F184)</f>
        <v>7756</v>
      </c>
      <c r="G186" s="152">
        <f>SUM(G182,G184)</f>
        <v>207</v>
      </c>
      <c r="H186" s="154">
        <f t="shared" si="59"/>
        <v>2.6689014956162973</v>
      </c>
      <c r="I186" s="152">
        <f t="shared" si="53"/>
        <v>171</v>
      </c>
      <c r="J186" s="154">
        <f t="shared" si="60"/>
        <v>82.6086956521739</v>
      </c>
      <c r="K186" s="152">
        <f aca="true" t="shared" si="77" ref="K186:Q187">SUM(K182,K184)</f>
        <v>75</v>
      </c>
      <c r="L186" s="152">
        <f t="shared" si="77"/>
        <v>5</v>
      </c>
      <c r="M186" s="152">
        <f t="shared" si="77"/>
        <v>5</v>
      </c>
      <c r="N186" s="152">
        <f t="shared" si="77"/>
        <v>86</v>
      </c>
      <c r="O186" s="152">
        <f t="shared" si="77"/>
        <v>0</v>
      </c>
      <c r="P186" s="155">
        <f t="shared" si="61"/>
        <v>0</v>
      </c>
      <c r="Q186" s="156">
        <f t="shared" si="77"/>
        <v>36</v>
      </c>
      <c r="R186" s="155">
        <f t="shared" si="62"/>
        <v>17.391304347826086</v>
      </c>
      <c r="S186" s="177">
        <f t="shared" si="63"/>
        <v>17.391304347826086</v>
      </c>
      <c r="T186" s="178">
        <f t="shared" si="64"/>
        <v>0.06446621970087674</v>
      </c>
      <c r="U186" s="152">
        <f>SUM(U182,U184)</f>
        <v>1</v>
      </c>
      <c r="V186" s="159">
        <f t="shared" si="65"/>
        <v>0.01289324394017535</v>
      </c>
      <c r="W186" s="160">
        <f t="shared" si="54"/>
        <v>2.4154589371980677</v>
      </c>
      <c r="X186" s="152">
        <f>SUM(X182,X184)</f>
        <v>1012</v>
      </c>
      <c r="Y186" s="161">
        <f t="shared" si="66"/>
        <v>13.047962867457452</v>
      </c>
    </row>
    <row r="187" spans="1:25" s="179" customFormat="1" ht="12.75" customHeight="1">
      <c r="A187" s="378"/>
      <c r="B187" s="191" t="s">
        <v>55</v>
      </c>
      <c r="C187" s="192"/>
      <c r="D187" s="192"/>
      <c r="E187" s="193"/>
      <c r="F187" s="194">
        <f>SUM(F183,F185)</f>
        <v>0</v>
      </c>
      <c r="G187" s="194">
        <f>SUM(G183,G185)</f>
        <v>0</v>
      </c>
      <c r="H187" s="195" t="str">
        <f t="shared" si="59"/>
        <v>N/A</v>
      </c>
      <c r="I187" s="194">
        <f t="shared" si="53"/>
        <v>0</v>
      </c>
      <c r="J187" s="195" t="str">
        <f t="shared" si="60"/>
        <v>N/A</v>
      </c>
      <c r="K187" s="194">
        <f t="shared" si="77"/>
        <v>0</v>
      </c>
      <c r="L187" s="194">
        <f t="shared" si="77"/>
        <v>0</v>
      </c>
      <c r="M187" s="194">
        <f t="shared" si="77"/>
        <v>0</v>
      </c>
      <c r="N187" s="194">
        <f t="shared" si="77"/>
        <v>0</v>
      </c>
      <c r="O187" s="194">
        <f t="shared" si="77"/>
        <v>0</v>
      </c>
      <c r="P187" s="196" t="str">
        <f t="shared" si="61"/>
        <v>N/A</v>
      </c>
      <c r="Q187" s="197">
        <f t="shared" si="77"/>
        <v>0</v>
      </c>
      <c r="R187" s="196" t="str">
        <f t="shared" si="62"/>
        <v>N/A</v>
      </c>
      <c r="S187" s="198" t="str">
        <f t="shared" si="63"/>
        <v>N/A</v>
      </c>
      <c r="T187" s="199" t="str">
        <f t="shared" si="64"/>
        <v>N/A</v>
      </c>
      <c r="U187" s="194">
        <f>SUM(U183,U185)</f>
        <v>0</v>
      </c>
      <c r="V187" s="200" t="str">
        <f t="shared" si="65"/>
        <v>N/A</v>
      </c>
      <c r="W187" s="201" t="str">
        <f t="shared" si="54"/>
        <v>N/A</v>
      </c>
      <c r="X187" s="194">
        <f>SUM(X183,X185)</f>
        <v>0</v>
      </c>
      <c r="Y187" s="202" t="str">
        <f t="shared" si="66"/>
        <v>N/A</v>
      </c>
    </row>
    <row r="188" spans="1:25" s="190" customFormat="1" ht="12.75" customHeight="1">
      <c r="A188" s="378" t="s">
        <v>85</v>
      </c>
      <c r="B188" s="188" t="s">
        <v>50</v>
      </c>
      <c r="C188" s="152">
        <v>4303</v>
      </c>
      <c r="D188" s="152">
        <v>2284</v>
      </c>
      <c r="E188" s="153">
        <f>D188/C188*100</f>
        <v>53.07924703695096</v>
      </c>
      <c r="F188" s="152">
        <v>720</v>
      </c>
      <c r="G188" s="152">
        <v>27</v>
      </c>
      <c r="H188" s="154">
        <f t="shared" si="59"/>
        <v>3.75</v>
      </c>
      <c r="I188" s="152">
        <f t="shared" si="53"/>
        <v>24</v>
      </c>
      <c r="J188" s="154">
        <f t="shared" si="60"/>
        <v>88.88888888888889</v>
      </c>
      <c r="K188" s="152">
        <v>9</v>
      </c>
      <c r="L188" s="152">
        <v>3</v>
      </c>
      <c r="M188" s="152">
        <v>0</v>
      </c>
      <c r="N188" s="152">
        <v>12</v>
      </c>
      <c r="O188" s="152">
        <v>1</v>
      </c>
      <c r="P188" s="155">
        <f t="shared" si="61"/>
        <v>3.7037037037037033</v>
      </c>
      <c r="Q188" s="156">
        <v>2</v>
      </c>
      <c r="R188" s="155">
        <f t="shared" si="62"/>
        <v>7.4074074074074066</v>
      </c>
      <c r="S188" s="177">
        <f t="shared" si="63"/>
        <v>11.11111111111111</v>
      </c>
      <c r="T188" s="178">
        <f t="shared" si="64"/>
        <v>0.4166666666666667</v>
      </c>
      <c r="U188" s="189">
        <v>0</v>
      </c>
      <c r="V188" s="159">
        <f t="shared" si="65"/>
        <v>0</v>
      </c>
      <c r="W188" s="160">
        <f t="shared" si="54"/>
        <v>11.11111111111111</v>
      </c>
      <c r="X188" s="152">
        <v>83</v>
      </c>
      <c r="Y188" s="161">
        <f t="shared" si="66"/>
        <v>11.527777777777779</v>
      </c>
    </row>
    <row r="189" spans="1:25" s="172" customFormat="1" ht="12.75" customHeight="1">
      <c r="A189" s="378"/>
      <c r="B189" s="125" t="s">
        <v>51</v>
      </c>
      <c r="C189" s="173"/>
      <c r="D189" s="173"/>
      <c r="E189" s="174"/>
      <c r="F189" s="126">
        <v>107</v>
      </c>
      <c r="G189" s="126">
        <v>1</v>
      </c>
      <c r="H189" s="128">
        <f t="shared" si="59"/>
        <v>0.9345794392523363</v>
      </c>
      <c r="I189" s="126">
        <f t="shared" si="53"/>
        <v>1</v>
      </c>
      <c r="J189" s="128">
        <f t="shared" si="60"/>
        <v>100</v>
      </c>
      <c r="K189" s="126">
        <v>1</v>
      </c>
      <c r="L189" s="126">
        <v>0</v>
      </c>
      <c r="M189" s="126">
        <v>0</v>
      </c>
      <c r="N189" s="126">
        <v>0</v>
      </c>
      <c r="O189" s="126">
        <v>0</v>
      </c>
      <c r="P189" s="129">
        <f t="shared" si="61"/>
        <v>0</v>
      </c>
      <c r="Q189" s="130">
        <v>0</v>
      </c>
      <c r="R189" s="131">
        <f t="shared" si="62"/>
        <v>0</v>
      </c>
      <c r="S189" s="132">
        <f t="shared" si="63"/>
        <v>0</v>
      </c>
      <c r="T189" s="133">
        <f t="shared" si="64"/>
        <v>0</v>
      </c>
      <c r="U189" s="134">
        <v>0</v>
      </c>
      <c r="V189" s="135">
        <f t="shared" si="65"/>
        <v>0</v>
      </c>
      <c r="W189" s="136">
        <f t="shared" si="54"/>
        <v>0</v>
      </c>
      <c r="X189" s="126">
        <v>17</v>
      </c>
      <c r="Y189" s="137">
        <f t="shared" si="66"/>
        <v>15.887850467289718</v>
      </c>
    </row>
    <row r="190" spans="1:25" s="172" customFormat="1" ht="12.75" customHeight="1">
      <c r="A190" s="378"/>
      <c r="B190" s="125" t="s">
        <v>52</v>
      </c>
      <c r="C190" s="126">
        <v>4971</v>
      </c>
      <c r="D190" s="126">
        <v>3318</v>
      </c>
      <c r="E190" s="127">
        <f>D190/C190*100</f>
        <v>66.7471333735667</v>
      </c>
      <c r="F190" s="126">
        <v>1126</v>
      </c>
      <c r="G190" s="126">
        <v>31</v>
      </c>
      <c r="H190" s="138">
        <f t="shared" si="59"/>
        <v>2.753108348134991</v>
      </c>
      <c r="I190" s="139">
        <f t="shared" si="53"/>
        <v>28</v>
      </c>
      <c r="J190" s="138">
        <f t="shared" si="60"/>
        <v>90.32258064516128</v>
      </c>
      <c r="K190" s="126">
        <v>11</v>
      </c>
      <c r="L190" s="126">
        <v>0</v>
      </c>
      <c r="M190" s="126">
        <v>1</v>
      </c>
      <c r="N190" s="126">
        <v>16</v>
      </c>
      <c r="O190" s="126">
        <v>3</v>
      </c>
      <c r="P190" s="129">
        <f t="shared" si="61"/>
        <v>9.67741935483871</v>
      </c>
      <c r="Q190" s="130">
        <v>0</v>
      </c>
      <c r="R190" s="131">
        <f t="shared" si="62"/>
        <v>0</v>
      </c>
      <c r="S190" s="132">
        <f t="shared" si="63"/>
        <v>9.67741935483871</v>
      </c>
      <c r="T190" s="133">
        <f t="shared" si="64"/>
        <v>0</v>
      </c>
      <c r="U190" s="134">
        <v>0</v>
      </c>
      <c r="V190" s="135">
        <f t="shared" si="65"/>
        <v>0</v>
      </c>
      <c r="W190" s="136">
        <f t="shared" si="54"/>
        <v>0</v>
      </c>
      <c r="X190" s="126">
        <v>83</v>
      </c>
      <c r="Y190" s="137">
        <f t="shared" si="66"/>
        <v>7.371225577264654</v>
      </c>
    </row>
    <row r="191" spans="1:25" s="172" customFormat="1" ht="12.75" customHeight="1">
      <c r="A191" s="378"/>
      <c r="B191" s="140" t="s">
        <v>53</v>
      </c>
      <c r="C191" s="175"/>
      <c r="D191" s="175"/>
      <c r="E191" s="176"/>
      <c r="F191" s="139">
        <v>6</v>
      </c>
      <c r="G191" s="139">
        <v>0</v>
      </c>
      <c r="H191" s="138">
        <f t="shared" si="59"/>
        <v>0</v>
      </c>
      <c r="I191" s="139">
        <f t="shared" si="53"/>
        <v>0</v>
      </c>
      <c r="J191" s="138" t="str">
        <f t="shared" si="60"/>
        <v>N/A</v>
      </c>
      <c r="K191" s="141">
        <v>0</v>
      </c>
      <c r="L191" s="141">
        <v>0</v>
      </c>
      <c r="M191" s="141">
        <v>0</v>
      </c>
      <c r="N191" s="141">
        <v>0</v>
      </c>
      <c r="O191" s="141">
        <v>0</v>
      </c>
      <c r="P191" s="142" t="str">
        <f t="shared" si="61"/>
        <v>N/A</v>
      </c>
      <c r="Q191" s="143">
        <v>0</v>
      </c>
      <c r="R191" s="144" t="str">
        <f t="shared" si="62"/>
        <v>N/A</v>
      </c>
      <c r="S191" s="145" t="str">
        <f t="shared" si="63"/>
        <v>N/A</v>
      </c>
      <c r="T191" s="146">
        <f t="shared" si="64"/>
        <v>0</v>
      </c>
      <c r="U191" s="147">
        <v>0</v>
      </c>
      <c r="V191" s="148">
        <f t="shared" si="65"/>
        <v>0</v>
      </c>
      <c r="W191" s="149" t="str">
        <f t="shared" si="54"/>
        <v>N/A</v>
      </c>
      <c r="X191" s="141">
        <v>1</v>
      </c>
      <c r="Y191" s="150">
        <f t="shared" si="66"/>
        <v>16.666666666666664</v>
      </c>
    </row>
    <row r="192" spans="1:25" s="179" customFormat="1" ht="12.75" customHeight="1">
      <c r="A192" s="379"/>
      <c r="B192" s="151" t="s">
        <v>54</v>
      </c>
      <c r="C192" s="152">
        <f>SUM(C188,C190)</f>
        <v>9274</v>
      </c>
      <c r="D192" s="152">
        <f>SUM(D188,D190)</f>
        <v>5602</v>
      </c>
      <c r="E192" s="153">
        <f>D192/C192*100</f>
        <v>60.40543454819927</v>
      </c>
      <c r="F192" s="152">
        <f>SUM(F188,F190)</f>
        <v>1846</v>
      </c>
      <c r="G192" s="152">
        <f>SUM(G188,G190)</f>
        <v>58</v>
      </c>
      <c r="H192" s="154">
        <f t="shared" si="59"/>
        <v>3.14192849404117</v>
      </c>
      <c r="I192" s="152">
        <f t="shared" si="53"/>
        <v>52</v>
      </c>
      <c r="J192" s="154">
        <f t="shared" si="60"/>
        <v>89.65517241379311</v>
      </c>
      <c r="K192" s="152">
        <f aca="true" t="shared" si="78" ref="K192:Q193">SUM(K188,K190)</f>
        <v>20</v>
      </c>
      <c r="L192" s="152">
        <f t="shared" si="78"/>
        <v>3</v>
      </c>
      <c r="M192" s="152">
        <f t="shared" si="78"/>
        <v>1</v>
      </c>
      <c r="N192" s="152">
        <f t="shared" si="78"/>
        <v>28</v>
      </c>
      <c r="O192" s="152">
        <f t="shared" si="78"/>
        <v>4</v>
      </c>
      <c r="P192" s="155">
        <f t="shared" si="61"/>
        <v>6.896551724137931</v>
      </c>
      <c r="Q192" s="156">
        <f t="shared" si="78"/>
        <v>2</v>
      </c>
      <c r="R192" s="155">
        <f t="shared" si="62"/>
        <v>3.4482758620689653</v>
      </c>
      <c r="S192" s="177">
        <f t="shared" si="63"/>
        <v>10.344827586206897</v>
      </c>
      <c r="T192" s="178">
        <f t="shared" si="64"/>
        <v>0.16251354279523295</v>
      </c>
      <c r="U192" s="152">
        <f>SUM(U188,U190)</f>
        <v>0</v>
      </c>
      <c r="V192" s="159">
        <f t="shared" si="65"/>
        <v>0</v>
      </c>
      <c r="W192" s="160">
        <f t="shared" si="54"/>
        <v>5.172413793103448</v>
      </c>
      <c r="X192" s="152">
        <f>SUM(X188,X190)</f>
        <v>166</v>
      </c>
      <c r="Y192" s="161">
        <f t="shared" si="66"/>
        <v>8.992416034669557</v>
      </c>
    </row>
    <row r="193" spans="1:25" s="179" customFormat="1" ht="12.75" customHeight="1">
      <c r="A193" s="378"/>
      <c r="B193" s="191" t="s">
        <v>55</v>
      </c>
      <c r="C193" s="192"/>
      <c r="D193" s="192"/>
      <c r="E193" s="193"/>
      <c r="F193" s="194">
        <f>SUM(F189,F191)</f>
        <v>113</v>
      </c>
      <c r="G193" s="194">
        <f>SUM(G189,G191)</f>
        <v>1</v>
      </c>
      <c r="H193" s="195">
        <f t="shared" si="59"/>
        <v>0.8849557522123894</v>
      </c>
      <c r="I193" s="194">
        <f t="shared" si="53"/>
        <v>1</v>
      </c>
      <c r="J193" s="195">
        <f t="shared" si="60"/>
        <v>100</v>
      </c>
      <c r="K193" s="194">
        <f t="shared" si="78"/>
        <v>1</v>
      </c>
      <c r="L193" s="194">
        <f t="shared" si="78"/>
        <v>0</v>
      </c>
      <c r="M193" s="194">
        <f t="shared" si="78"/>
        <v>0</v>
      </c>
      <c r="N193" s="194">
        <f t="shared" si="78"/>
        <v>0</v>
      </c>
      <c r="O193" s="194">
        <f t="shared" si="78"/>
        <v>0</v>
      </c>
      <c r="P193" s="196">
        <f t="shared" si="61"/>
        <v>0</v>
      </c>
      <c r="Q193" s="197">
        <f t="shared" si="78"/>
        <v>0</v>
      </c>
      <c r="R193" s="196">
        <f t="shared" si="62"/>
        <v>0</v>
      </c>
      <c r="S193" s="198">
        <f t="shared" si="63"/>
        <v>0</v>
      </c>
      <c r="T193" s="199">
        <f t="shared" si="64"/>
        <v>0</v>
      </c>
      <c r="U193" s="194">
        <f>SUM(U189,U191)</f>
        <v>0</v>
      </c>
      <c r="V193" s="200">
        <f t="shared" si="65"/>
        <v>0</v>
      </c>
      <c r="W193" s="201">
        <f t="shared" si="54"/>
        <v>0</v>
      </c>
      <c r="X193" s="194">
        <f>SUM(X189,X191)</f>
        <v>18</v>
      </c>
      <c r="Y193" s="202">
        <f t="shared" si="66"/>
        <v>15.929203539823009</v>
      </c>
    </row>
    <row r="194" spans="1:25" s="190" customFormat="1" ht="12.75" customHeight="1">
      <c r="A194" s="378" t="s">
        <v>86</v>
      </c>
      <c r="B194" s="188" t="s">
        <v>50</v>
      </c>
      <c r="C194" s="152">
        <v>1821</v>
      </c>
      <c r="D194" s="152">
        <v>559</v>
      </c>
      <c r="E194" s="153">
        <f>D194/C194*100</f>
        <v>30.697419000549147</v>
      </c>
      <c r="F194" s="152">
        <v>456</v>
      </c>
      <c r="G194" s="152">
        <v>24</v>
      </c>
      <c r="H194" s="154">
        <f t="shared" si="59"/>
        <v>5.263157894736842</v>
      </c>
      <c r="I194" s="152">
        <f t="shared" si="53"/>
        <v>22</v>
      </c>
      <c r="J194" s="154">
        <f t="shared" si="60"/>
        <v>91.66666666666666</v>
      </c>
      <c r="K194" s="152">
        <v>7</v>
      </c>
      <c r="L194" s="152">
        <v>0</v>
      </c>
      <c r="M194" s="152">
        <v>0</v>
      </c>
      <c r="N194" s="152">
        <v>15</v>
      </c>
      <c r="O194" s="152">
        <v>0</v>
      </c>
      <c r="P194" s="155">
        <f t="shared" si="61"/>
        <v>0</v>
      </c>
      <c r="Q194" s="156">
        <v>2</v>
      </c>
      <c r="R194" s="155">
        <f t="shared" si="62"/>
        <v>8.333333333333332</v>
      </c>
      <c r="S194" s="177">
        <f t="shared" si="63"/>
        <v>8.333333333333332</v>
      </c>
      <c r="T194" s="178">
        <f t="shared" si="64"/>
        <v>0</v>
      </c>
      <c r="U194" s="189">
        <v>0</v>
      </c>
      <c r="V194" s="159">
        <f t="shared" si="65"/>
        <v>0</v>
      </c>
      <c r="W194" s="160">
        <f t="shared" si="54"/>
        <v>0</v>
      </c>
      <c r="X194" s="152">
        <v>51</v>
      </c>
      <c r="Y194" s="161">
        <f t="shared" si="66"/>
        <v>11.18421052631579</v>
      </c>
    </row>
    <row r="195" spans="1:25" s="172" customFormat="1" ht="12.75" customHeight="1">
      <c r="A195" s="378"/>
      <c r="B195" s="125" t="s">
        <v>51</v>
      </c>
      <c r="C195" s="173"/>
      <c r="D195" s="173"/>
      <c r="E195" s="174"/>
      <c r="F195" s="126">
        <v>41</v>
      </c>
      <c r="G195" s="126">
        <v>0</v>
      </c>
      <c r="H195" s="128">
        <f t="shared" si="59"/>
        <v>0</v>
      </c>
      <c r="I195" s="126">
        <f t="shared" si="53"/>
        <v>0</v>
      </c>
      <c r="J195" s="128" t="str">
        <f t="shared" si="60"/>
        <v>N/A</v>
      </c>
      <c r="K195" s="126">
        <v>0</v>
      </c>
      <c r="L195" s="126">
        <v>0</v>
      </c>
      <c r="M195" s="126">
        <v>0</v>
      </c>
      <c r="N195" s="126">
        <v>0</v>
      </c>
      <c r="O195" s="126">
        <v>0</v>
      </c>
      <c r="P195" s="129" t="str">
        <f t="shared" si="61"/>
        <v>N/A</v>
      </c>
      <c r="Q195" s="130">
        <v>0</v>
      </c>
      <c r="R195" s="131" t="str">
        <f t="shared" si="62"/>
        <v>N/A</v>
      </c>
      <c r="S195" s="132" t="str">
        <f t="shared" si="63"/>
        <v>N/A</v>
      </c>
      <c r="T195" s="133">
        <f t="shared" si="64"/>
        <v>0</v>
      </c>
      <c r="U195" s="134">
        <v>0</v>
      </c>
      <c r="V195" s="135">
        <f t="shared" si="65"/>
        <v>0</v>
      </c>
      <c r="W195" s="136" t="str">
        <f t="shared" si="54"/>
        <v>N/A</v>
      </c>
      <c r="X195" s="126">
        <v>6</v>
      </c>
      <c r="Y195" s="137">
        <f t="shared" si="66"/>
        <v>14.634146341463413</v>
      </c>
    </row>
    <row r="196" spans="1:25" s="172" customFormat="1" ht="12.75" customHeight="1">
      <c r="A196" s="378"/>
      <c r="B196" s="125" t="s">
        <v>52</v>
      </c>
      <c r="C196" s="126">
        <v>2083</v>
      </c>
      <c r="D196" s="126">
        <v>686</v>
      </c>
      <c r="E196" s="127">
        <f>D196/C196*100</f>
        <v>32.93326932309169</v>
      </c>
      <c r="F196" s="126">
        <v>573</v>
      </c>
      <c r="G196" s="126">
        <v>18</v>
      </c>
      <c r="H196" s="138">
        <f t="shared" si="59"/>
        <v>3.1413612565445024</v>
      </c>
      <c r="I196" s="139">
        <f t="shared" si="53"/>
        <v>16</v>
      </c>
      <c r="J196" s="138">
        <f t="shared" si="60"/>
        <v>88.88888888888889</v>
      </c>
      <c r="K196" s="126">
        <v>7</v>
      </c>
      <c r="L196" s="126">
        <v>0</v>
      </c>
      <c r="M196" s="126">
        <v>0</v>
      </c>
      <c r="N196" s="126">
        <v>9</v>
      </c>
      <c r="O196" s="126">
        <v>0</v>
      </c>
      <c r="P196" s="129">
        <f t="shared" si="61"/>
        <v>0</v>
      </c>
      <c r="Q196" s="130">
        <v>2</v>
      </c>
      <c r="R196" s="131">
        <f t="shared" si="62"/>
        <v>11.11111111111111</v>
      </c>
      <c r="S196" s="132">
        <f t="shared" si="63"/>
        <v>11.11111111111111</v>
      </c>
      <c r="T196" s="133">
        <f t="shared" si="64"/>
        <v>0</v>
      </c>
      <c r="U196" s="134">
        <v>0</v>
      </c>
      <c r="V196" s="135">
        <f t="shared" si="65"/>
        <v>0</v>
      </c>
      <c r="W196" s="136">
        <f t="shared" si="54"/>
        <v>0</v>
      </c>
      <c r="X196" s="126">
        <v>34</v>
      </c>
      <c r="Y196" s="137">
        <f t="shared" si="66"/>
        <v>5.93368237347295</v>
      </c>
    </row>
    <row r="197" spans="1:25" s="172" customFormat="1" ht="12.75" customHeight="1">
      <c r="A197" s="378"/>
      <c r="B197" s="140" t="s">
        <v>53</v>
      </c>
      <c r="C197" s="175"/>
      <c r="D197" s="175"/>
      <c r="E197" s="176"/>
      <c r="F197" s="139">
        <v>0</v>
      </c>
      <c r="G197" s="139">
        <v>0</v>
      </c>
      <c r="H197" s="138" t="str">
        <f t="shared" si="59"/>
        <v>N/A</v>
      </c>
      <c r="I197" s="139">
        <f t="shared" si="53"/>
        <v>0</v>
      </c>
      <c r="J197" s="138" t="str">
        <f t="shared" si="60"/>
        <v>N/A</v>
      </c>
      <c r="K197" s="141">
        <v>0</v>
      </c>
      <c r="L197" s="141">
        <v>0</v>
      </c>
      <c r="M197" s="141">
        <v>0</v>
      </c>
      <c r="N197" s="141">
        <v>0</v>
      </c>
      <c r="O197" s="141">
        <v>0</v>
      </c>
      <c r="P197" s="142" t="str">
        <f t="shared" si="61"/>
        <v>N/A</v>
      </c>
      <c r="Q197" s="143">
        <v>0</v>
      </c>
      <c r="R197" s="144" t="str">
        <f t="shared" si="62"/>
        <v>N/A</v>
      </c>
      <c r="S197" s="145" t="str">
        <f t="shared" si="63"/>
        <v>N/A</v>
      </c>
      <c r="T197" s="146" t="str">
        <f t="shared" si="64"/>
        <v>N/A</v>
      </c>
      <c r="U197" s="147">
        <v>0</v>
      </c>
      <c r="V197" s="148" t="str">
        <f t="shared" si="65"/>
        <v>N/A</v>
      </c>
      <c r="W197" s="149" t="str">
        <f t="shared" si="54"/>
        <v>N/A</v>
      </c>
      <c r="X197" s="141">
        <v>0</v>
      </c>
      <c r="Y197" s="150" t="str">
        <f t="shared" si="66"/>
        <v>N/A</v>
      </c>
    </row>
    <row r="198" spans="1:25" s="179" customFormat="1" ht="12.75" customHeight="1">
      <c r="A198" s="379"/>
      <c r="B198" s="151" t="s">
        <v>54</v>
      </c>
      <c r="C198" s="152">
        <f>SUM(C194,C196)</f>
        <v>3904</v>
      </c>
      <c r="D198" s="152">
        <f>SUM(D194,D196)</f>
        <v>1245</v>
      </c>
      <c r="E198" s="153">
        <f>D198/C198*100</f>
        <v>31.890368852459016</v>
      </c>
      <c r="F198" s="152">
        <f>SUM(F194,F196)</f>
        <v>1029</v>
      </c>
      <c r="G198" s="152">
        <f>SUM(G194,G196)</f>
        <v>42</v>
      </c>
      <c r="H198" s="154">
        <f t="shared" si="59"/>
        <v>4.081632653061225</v>
      </c>
      <c r="I198" s="152">
        <f t="shared" si="53"/>
        <v>38</v>
      </c>
      <c r="J198" s="154">
        <f t="shared" si="60"/>
        <v>90.47619047619048</v>
      </c>
      <c r="K198" s="152">
        <f aca="true" t="shared" si="79" ref="K198:Q199">SUM(K194,K196)</f>
        <v>14</v>
      </c>
      <c r="L198" s="152">
        <f t="shared" si="79"/>
        <v>0</v>
      </c>
      <c r="M198" s="152">
        <f t="shared" si="79"/>
        <v>0</v>
      </c>
      <c r="N198" s="152">
        <f t="shared" si="79"/>
        <v>24</v>
      </c>
      <c r="O198" s="152">
        <f t="shared" si="79"/>
        <v>0</v>
      </c>
      <c r="P198" s="155">
        <f t="shared" si="61"/>
        <v>0</v>
      </c>
      <c r="Q198" s="156">
        <f t="shared" si="79"/>
        <v>4</v>
      </c>
      <c r="R198" s="155">
        <f t="shared" si="62"/>
        <v>9.523809523809524</v>
      </c>
      <c r="S198" s="177">
        <f t="shared" si="63"/>
        <v>9.523809523809524</v>
      </c>
      <c r="T198" s="178">
        <f t="shared" si="64"/>
        <v>0</v>
      </c>
      <c r="U198" s="152">
        <f>SUM(U194,U196)</f>
        <v>0</v>
      </c>
      <c r="V198" s="159">
        <f t="shared" si="65"/>
        <v>0</v>
      </c>
      <c r="W198" s="160">
        <f t="shared" si="54"/>
        <v>0</v>
      </c>
      <c r="X198" s="152">
        <f>SUM(X194,X196)</f>
        <v>85</v>
      </c>
      <c r="Y198" s="161">
        <f t="shared" si="66"/>
        <v>8.26044703595724</v>
      </c>
    </row>
    <row r="199" spans="1:25" s="179" customFormat="1" ht="12.75" customHeight="1">
      <c r="A199" s="378"/>
      <c r="B199" s="191" t="s">
        <v>55</v>
      </c>
      <c r="C199" s="192"/>
      <c r="D199" s="192"/>
      <c r="E199" s="193"/>
      <c r="F199" s="194">
        <f>SUM(F195,F197)</f>
        <v>41</v>
      </c>
      <c r="G199" s="194">
        <f>SUM(G195,G197)</f>
        <v>0</v>
      </c>
      <c r="H199" s="195">
        <f t="shared" si="59"/>
        <v>0</v>
      </c>
      <c r="I199" s="194">
        <f t="shared" si="53"/>
        <v>0</v>
      </c>
      <c r="J199" s="195" t="str">
        <f t="shared" si="60"/>
        <v>N/A</v>
      </c>
      <c r="K199" s="194">
        <f t="shared" si="79"/>
        <v>0</v>
      </c>
      <c r="L199" s="194">
        <f t="shared" si="79"/>
        <v>0</v>
      </c>
      <c r="M199" s="194">
        <f t="shared" si="79"/>
        <v>0</v>
      </c>
      <c r="N199" s="194">
        <f t="shared" si="79"/>
        <v>0</v>
      </c>
      <c r="O199" s="194">
        <f t="shared" si="79"/>
        <v>0</v>
      </c>
      <c r="P199" s="196" t="str">
        <f t="shared" si="61"/>
        <v>N/A</v>
      </c>
      <c r="Q199" s="197">
        <f t="shared" si="79"/>
        <v>0</v>
      </c>
      <c r="R199" s="196" t="str">
        <f t="shared" si="62"/>
        <v>N/A</v>
      </c>
      <c r="S199" s="198" t="str">
        <f t="shared" si="63"/>
        <v>N/A</v>
      </c>
      <c r="T199" s="199">
        <f t="shared" si="64"/>
        <v>0</v>
      </c>
      <c r="U199" s="194">
        <f>SUM(U195,U197)</f>
        <v>0</v>
      </c>
      <c r="V199" s="200">
        <f t="shared" si="65"/>
        <v>0</v>
      </c>
      <c r="W199" s="201" t="str">
        <f t="shared" si="54"/>
        <v>N/A</v>
      </c>
      <c r="X199" s="194">
        <f>SUM(X195,X197)</f>
        <v>6</v>
      </c>
      <c r="Y199" s="202">
        <f t="shared" si="66"/>
        <v>14.634146341463413</v>
      </c>
    </row>
    <row r="200" spans="1:25" s="190" customFormat="1" ht="12.75" customHeight="1">
      <c r="A200" s="378" t="s">
        <v>87</v>
      </c>
      <c r="B200" s="188" t="s">
        <v>50</v>
      </c>
      <c r="C200" s="152">
        <v>4851</v>
      </c>
      <c r="D200" s="152">
        <v>1363</v>
      </c>
      <c r="E200" s="153">
        <f aca="true" t="shared" si="80" ref="E200:E240">D200/C200*100</f>
        <v>28.097299525870955</v>
      </c>
      <c r="F200" s="152">
        <v>1042</v>
      </c>
      <c r="G200" s="152">
        <v>75</v>
      </c>
      <c r="H200" s="154">
        <f t="shared" si="59"/>
        <v>7.197696737044145</v>
      </c>
      <c r="I200" s="152">
        <f aca="true" t="shared" si="81" ref="I200:I241">SUM(K200:N200)</f>
        <v>49</v>
      </c>
      <c r="J200" s="154">
        <f t="shared" si="60"/>
        <v>65.33333333333333</v>
      </c>
      <c r="K200" s="152">
        <v>19</v>
      </c>
      <c r="L200" s="152">
        <v>0</v>
      </c>
      <c r="M200" s="152">
        <v>1</v>
      </c>
      <c r="N200" s="152">
        <v>29</v>
      </c>
      <c r="O200" s="152">
        <v>0</v>
      </c>
      <c r="P200" s="155">
        <f t="shared" si="61"/>
        <v>0</v>
      </c>
      <c r="Q200" s="156">
        <v>26</v>
      </c>
      <c r="R200" s="155">
        <f t="shared" si="62"/>
        <v>34.66666666666667</v>
      </c>
      <c r="S200" s="177">
        <f t="shared" si="63"/>
        <v>34.66666666666667</v>
      </c>
      <c r="T200" s="178">
        <f t="shared" si="64"/>
        <v>0</v>
      </c>
      <c r="U200" s="189">
        <v>0</v>
      </c>
      <c r="V200" s="159">
        <f t="shared" si="65"/>
        <v>0</v>
      </c>
      <c r="W200" s="160">
        <f aca="true" t="shared" si="82" ref="W200:W241">IF(ISERROR(L200/G200),"N/A",L200/G200*100)</f>
        <v>0</v>
      </c>
      <c r="X200" s="152">
        <v>206</v>
      </c>
      <c r="Y200" s="161">
        <f t="shared" si="66"/>
        <v>19.769673704414586</v>
      </c>
    </row>
    <row r="201" spans="1:25" s="172" customFormat="1" ht="12.75" customHeight="1">
      <c r="A201" s="378"/>
      <c r="B201" s="125" t="s">
        <v>51</v>
      </c>
      <c r="C201" s="173"/>
      <c r="D201" s="173"/>
      <c r="E201" s="174"/>
      <c r="F201" s="126">
        <v>118</v>
      </c>
      <c r="G201" s="126">
        <v>8</v>
      </c>
      <c r="H201" s="128">
        <f t="shared" si="59"/>
        <v>6.779661016949152</v>
      </c>
      <c r="I201" s="126">
        <f t="shared" si="81"/>
        <v>3</v>
      </c>
      <c r="J201" s="128">
        <f t="shared" si="60"/>
        <v>37.5</v>
      </c>
      <c r="K201" s="126">
        <v>1</v>
      </c>
      <c r="L201" s="126">
        <v>0</v>
      </c>
      <c r="M201" s="126">
        <v>0</v>
      </c>
      <c r="N201" s="126">
        <v>2</v>
      </c>
      <c r="O201" s="126">
        <v>0</v>
      </c>
      <c r="P201" s="129">
        <f t="shared" si="61"/>
        <v>0</v>
      </c>
      <c r="Q201" s="130">
        <v>5</v>
      </c>
      <c r="R201" s="131">
        <f t="shared" si="62"/>
        <v>62.5</v>
      </c>
      <c r="S201" s="132">
        <f t="shared" si="63"/>
        <v>62.5</v>
      </c>
      <c r="T201" s="133">
        <f t="shared" si="64"/>
        <v>0</v>
      </c>
      <c r="U201" s="134">
        <v>0</v>
      </c>
      <c r="V201" s="135">
        <f t="shared" si="65"/>
        <v>0</v>
      </c>
      <c r="W201" s="136">
        <f t="shared" si="82"/>
        <v>0</v>
      </c>
      <c r="X201" s="126">
        <v>18</v>
      </c>
      <c r="Y201" s="137">
        <f t="shared" si="66"/>
        <v>15.254237288135593</v>
      </c>
    </row>
    <row r="202" spans="1:25" s="172" customFormat="1" ht="12.75" customHeight="1">
      <c r="A202" s="378"/>
      <c r="B202" s="125" t="s">
        <v>52</v>
      </c>
      <c r="C202" s="126">
        <v>5881</v>
      </c>
      <c r="D202" s="126">
        <v>1959</v>
      </c>
      <c r="E202" s="127">
        <f t="shared" si="80"/>
        <v>33.310661452133985</v>
      </c>
      <c r="F202" s="126">
        <v>1613</v>
      </c>
      <c r="G202" s="126">
        <v>88</v>
      </c>
      <c r="H202" s="138">
        <f t="shared" si="59"/>
        <v>5.455672659640422</v>
      </c>
      <c r="I202" s="139">
        <f t="shared" si="81"/>
        <v>68</v>
      </c>
      <c r="J202" s="138">
        <f t="shared" si="60"/>
        <v>77.27272727272727</v>
      </c>
      <c r="K202" s="126">
        <v>26</v>
      </c>
      <c r="L202" s="126">
        <v>1</v>
      </c>
      <c r="M202" s="126">
        <v>2</v>
      </c>
      <c r="N202" s="126">
        <v>39</v>
      </c>
      <c r="O202" s="126">
        <v>0</v>
      </c>
      <c r="P202" s="129">
        <f t="shared" si="61"/>
        <v>0</v>
      </c>
      <c r="Q202" s="130">
        <v>20</v>
      </c>
      <c r="R202" s="131">
        <f t="shared" si="62"/>
        <v>22.727272727272727</v>
      </c>
      <c r="S202" s="132">
        <f t="shared" si="63"/>
        <v>22.727272727272727</v>
      </c>
      <c r="T202" s="133">
        <f t="shared" si="64"/>
        <v>0.06199628022318661</v>
      </c>
      <c r="U202" s="134">
        <v>0</v>
      </c>
      <c r="V202" s="135">
        <f t="shared" si="65"/>
        <v>0</v>
      </c>
      <c r="W202" s="136">
        <f t="shared" si="82"/>
        <v>1.1363636363636365</v>
      </c>
      <c r="X202" s="126">
        <v>126</v>
      </c>
      <c r="Y202" s="137">
        <f t="shared" si="66"/>
        <v>7.811531308121513</v>
      </c>
    </row>
    <row r="203" spans="1:25" s="172" customFormat="1" ht="12.75" customHeight="1">
      <c r="A203" s="378"/>
      <c r="B203" s="140" t="s">
        <v>53</v>
      </c>
      <c r="C203" s="175"/>
      <c r="D203" s="175"/>
      <c r="E203" s="176"/>
      <c r="F203" s="139">
        <v>3</v>
      </c>
      <c r="G203" s="139">
        <v>0</v>
      </c>
      <c r="H203" s="138">
        <f t="shared" si="59"/>
        <v>0</v>
      </c>
      <c r="I203" s="139">
        <f t="shared" si="81"/>
        <v>0</v>
      </c>
      <c r="J203" s="138" t="str">
        <f t="shared" si="60"/>
        <v>N/A</v>
      </c>
      <c r="K203" s="141">
        <v>0</v>
      </c>
      <c r="L203" s="141">
        <v>0</v>
      </c>
      <c r="M203" s="141">
        <v>0</v>
      </c>
      <c r="N203" s="141">
        <v>0</v>
      </c>
      <c r="O203" s="141">
        <v>0</v>
      </c>
      <c r="P203" s="142" t="str">
        <f t="shared" si="61"/>
        <v>N/A</v>
      </c>
      <c r="Q203" s="143">
        <v>0</v>
      </c>
      <c r="R203" s="144" t="str">
        <f t="shared" si="62"/>
        <v>N/A</v>
      </c>
      <c r="S203" s="145" t="str">
        <f t="shared" si="63"/>
        <v>N/A</v>
      </c>
      <c r="T203" s="146">
        <f t="shared" si="64"/>
        <v>0</v>
      </c>
      <c r="U203" s="147">
        <v>0</v>
      </c>
      <c r="V203" s="148">
        <f t="shared" si="65"/>
        <v>0</v>
      </c>
      <c r="W203" s="149" t="str">
        <f t="shared" si="82"/>
        <v>N/A</v>
      </c>
      <c r="X203" s="141">
        <v>0</v>
      </c>
      <c r="Y203" s="150">
        <f t="shared" si="66"/>
        <v>0</v>
      </c>
    </row>
    <row r="204" spans="1:25" s="179" customFormat="1" ht="12.75" customHeight="1">
      <c r="A204" s="379"/>
      <c r="B204" s="151" t="s">
        <v>54</v>
      </c>
      <c r="C204" s="152">
        <f>SUM(C200,C202)</f>
        <v>10732</v>
      </c>
      <c r="D204" s="152">
        <f>SUM(D200,D202)</f>
        <v>3322</v>
      </c>
      <c r="E204" s="153">
        <f t="shared" si="80"/>
        <v>30.954155795751028</v>
      </c>
      <c r="F204" s="152">
        <f>SUM(F200,F202)</f>
        <v>2655</v>
      </c>
      <c r="G204" s="152">
        <f>SUM(G200,G202)</f>
        <v>163</v>
      </c>
      <c r="H204" s="154">
        <f t="shared" si="59"/>
        <v>6.139359698681733</v>
      </c>
      <c r="I204" s="152">
        <f t="shared" si="81"/>
        <v>117</v>
      </c>
      <c r="J204" s="154">
        <f t="shared" si="60"/>
        <v>71.77914110429448</v>
      </c>
      <c r="K204" s="152">
        <f aca="true" t="shared" si="83" ref="K204:Q205">SUM(K200,K202)</f>
        <v>45</v>
      </c>
      <c r="L204" s="152">
        <f t="shared" si="83"/>
        <v>1</v>
      </c>
      <c r="M204" s="152">
        <f t="shared" si="83"/>
        <v>3</v>
      </c>
      <c r="N204" s="152">
        <f t="shared" si="83"/>
        <v>68</v>
      </c>
      <c r="O204" s="152">
        <f t="shared" si="83"/>
        <v>0</v>
      </c>
      <c r="P204" s="155">
        <f t="shared" si="61"/>
        <v>0</v>
      </c>
      <c r="Q204" s="156">
        <f t="shared" si="83"/>
        <v>46</v>
      </c>
      <c r="R204" s="155">
        <f t="shared" si="62"/>
        <v>28.22085889570552</v>
      </c>
      <c r="S204" s="177">
        <f t="shared" si="63"/>
        <v>28.22085889570552</v>
      </c>
      <c r="T204" s="178">
        <f t="shared" si="64"/>
        <v>0.03766478342749529</v>
      </c>
      <c r="U204" s="152">
        <f>SUM(U200,U202)</f>
        <v>0</v>
      </c>
      <c r="V204" s="159">
        <f t="shared" si="65"/>
        <v>0</v>
      </c>
      <c r="W204" s="160">
        <f t="shared" si="82"/>
        <v>0.6134969325153374</v>
      </c>
      <c r="X204" s="152">
        <f>SUM(X200,X202)</f>
        <v>332</v>
      </c>
      <c r="Y204" s="161">
        <f t="shared" si="66"/>
        <v>12.504708097928438</v>
      </c>
    </row>
    <row r="205" spans="1:25" s="179" customFormat="1" ht="12.75" customHeight="1" thickBot="1">
      <c r="A205" s="378"/>
      <c r="B205" s="191" t="s">
        <v>55</v>
      </c>
      <c r="C205" s="192"/>
      <c r="D205" s="192"/>
      <c r="E205" s="193"/>
      <c r="F205" s="194">
        <f>SUM(F201,F203)</f>
        <v>121</v>
      </c>
      <c r="G205" s="194">
        <f>SUM(G201,G203)</f>
        <v>8</v>
      </c>
      <c r="H205" s="195">
        <f t="shared" si="59"/>
        <v>6.6115702479338845</v>
      </c>
      <c r="I205" s="194">
        <f t="shared" si="81"/>
        <v>3</v>
      </c>
      <c r="J205" s="195">
        <f t="shared" si="60"/>
        <v>37.5</v>
      </c>
      <c r="K205" s="194">
        <f t="shared" si="83"/>
        <v>1</v>
      </c>
      <c r="L205" s="194">
        <f t="shared" si="83"/>
        <v>0</v>
      </c>
      <c r="M205" s="194">
        <f t="shared" si="83"/>
        <v>0</v>
      </c>
      <c r="N205" s="194">
        <f t="shared" si="83"/>
        <v>2</v>
      </c>
      <c r="O205" s="194">
        <f t="shared" si="83"/>
        <v>0</v>
      </c>
      <c r="P205" s="196">
        <f t="shared" si="61"/>
        <v>0</v>
      </c>
      <c r="Q205" s="197">
        <f t="shared" si="83"/>
        <v>5</v>
      </c>
      <c r="R205" s="196">
        <f t="shared" si="62"/>
        <v>62.5</v>
      </c>
      <c r="S205" s="198">
        <f t="shared" si="63"/>
        <v>62.5</v>
      </c>
      <c r="T205" s="199">
        <f t="shared" si="64"/>
        <v>0</v>
      </c>
      <c r="U205" s="194">
        <f>SUM(U201,U203)</f>
        <v>0</v>
      </c>
      <c r="V205" s="200">
        <f t="shared" si="65"/>
        <v>0</v>
      </c>
      <c r="W205" s="201">
        <f t="shared" si="82"/>
        <v>0</v>
      </c>
      <c r="X205" s="194">
        <f>SUM(X201,X203)</f>
        <v>18</v>
      </c>
      <c r="Y205" s="202">
        <f t="shared" si="66"/>
        <v>14.87603305785124</v>
      </c>
    </row>
    <row r="206" spans="1:25" ht="12.75" customHeight="1">
      <c r="A206" s="374" t="s">
        <v>88</v>
      </c>
      <c r="B206" s="47" t="s">
        <v>50</v>
      </c>
      <c r="C206" s="48">
        <f>SUM(C182,C188,C194,C200)</f>
        <v>38869</v>
      </c>
      <c r="D206" s="48">
        <f>SUM(D182,D188,D194,D200)</f>
        <v>15883</v>
      </c>
      <c r="E206" s="49">
        <f t="shared" si="80"/>
        <v>40.86289845378065</v>
      </c>
      <c r="F206" s="48">
        <f aca="true" t="shared" si="84" ref="F206:G209">SUM(F182,F188,F194,F200)</f>
        <v>5018</v>
      </c>
      <c r="G206" s="48">
        <f t="shared" si="84"/>
        <v>223</v>
      </c>
      <c r="H206" s="50">
        <f t="shared" si="59"/>
        <v>4.444001594260662</v>
      </c>
      <c r="I206" s="48">
        <f t="shared" si="81"/>
        <v>174</v>
      </c>
      <c r="J206" s="50">
        <f t="shared" si="60"/>
        <v>78.02690582959642</v>
      </c>
      <c r="K206" s="48">
        <f aca="true" t="shared" si="85" ref="K206:Q209">SUM(K182,K188,K194,K200)</f>
        <v>70</v>
      </c>
      <c r="L206" s="48">
        <f t="shared" si="85"/>
        <v>5</v>
      </c>
      <c r="M206" s="48">
        <f t="shared" si="85"/>
        <v>4</v>
      </c>
      <c r="N206" s="48">
        <f t="shared" si="85"/>
        <v>95</v>
      </c>
      <c r="O206" s="48">
        <f t="shared" si="85"/>
        <v>1</v>
      </c>
      <c r="P206" s="52">
        <f t="shared" si="61"/>
        <v>0.4484304932735426</v>
      </c>
      <c r="Q206" s="53">
        <f t="shared" si="85"/>
        <v>48</v>
      </c>
      <c r="R206" s="52">
        <f t="shared" si="62"/>
        <v>21.524663677130047</v>
      </c>
      <c r="S206" s="54">
        <f t="shared" si="63"/>
        <v>21.973094170403588</v>
      </c>
      <c r="T206" s="55">
        <f t="shared" si="64"/>
        <v>0.09964129135113592</v>
      </c>
      <c r="U206" s="56">
        <f>SUM(U182,U188,U194,U200)</f>
        <v>0</v>
      </c>
      <c r="V206" s="57">
        <f t="shared" si="65"/>
        <v>0</v>
      </c>
      <c r="W206" s="58">
        <f t="shared" si="82"/>
        <v>2.242152466367713</v>
      </c>
      <c r="X206" s="48">
        <f>SUM(X182,X188,X194,X200)</f>
        <v>739</v>
      </c>
      <c r="Y206" s="59">
        <f t="shared" si="66"/>
        <v>14.726982861697888</v>
      </c>
    </row>
    <row r="207" spans="1:25" ht="12.75" customHeight="1">
      <c r="A207" s="375"/>
      <c r="B207" s="60" t="s">
        <v>51</v>
      </c>
      <c r="C207" s="61"/>
      <c r="D207" s="61"/>
      <c r="E207" s="62"/>
      <c r="F207" s="63">
        <f t="shared" si="84"/>
        <v>266</v>
      </c>
      <c r="G207" s="63">
        <f t="shared" si="84"/>
        <v>9</v>
      </c>
      <c r="H207" s="64">
        <f t="shared" si="59"/>
        <v>3.3834586466165413</v>
      </c>
      <c r="I207" s="63">
        <f t="shared" si="81"/>
        <v>4</v>
      </c>
      <c r="J207" s="64">
        <f t="shared" si="60"/>
        <v>44.44444444444444</v>
      </c>
      <c r="K207" s="63">
        <f t="shared" si="85"/>
        <v>2</v>
      </c>
      <c r="L207" s="63">
        <f t="shared" si="85"/>
        <v>0</v>
      </c>
      <c r="M207" s="63">
        <f t="shared" si="85"/>
        <v>0</v>
      </c>
      <c r="N207" s="63">
        <f t="shared" si="85"/>
        <v>2</v>
      </c>
      <c r="O207" s="63">
        <f t="shared" si="85"/>
        <v>0</v>
      </c>
      <c r="P207" s="65">
        <f t="shared" si="61"/>
        <v>0</v>
      </c>
      <c r="Q207" s="66">
        <f t="shared" si="85"/>
        <v>5</v>
      </c>
      <c r="R207" s="67">
        <f t="shared" si="62"/>
        <v>55.55555555555556</v>
      </c>
      <c r="S207" s="68">
        <f t="shared" si="63"/>
        <v>55.55555555555556</v>
      </c>
      <c r="T207" s="69">
        <f t="shared" si="64"/>
        <v>0</v>
      </c>
      <c r="U207" s="70">
        <f>SUM(U183,U189,U195,U201)</f>
        <v>0</v>
      </c>
      <c r="V207" s="71">
        <f t="shared" si="65"/>
        <v>0</v>
      </c>
      <c r="W207" s="72">
        <f t="shared" si="82"/>
        <v>0</v>
      </c>
      <c r="X207" s="63">
        <f>SUM(X183,X189,X195,X201)</f>
        <v>41</v>
      </c>
      <c r="Y207" s="73">
        <f t="shared" si="66"/>
        <v>15.413533834586465</v>
      </c>
    </row>
    <row r="208" spans="1:25" ht="12.75" customHeight="1">
      <c r="A208" s="375"/>
      <c r="B208" s="60" t="s">
        <v>52</v>
      </c>
      <c r="C208" s="63">
        <f>SUM(C184,C190,C196,C202)</f>
        <v>46415</v>
      </c>
      <c r="D208" s="63">
        <f>SUM(D184,D190,D196,D202)</f>
        <v>26601</v>
      </c>
      <c r="E208" s="74">
        <f t="shared" si="80"/>
        <v>57.31121404718302</v>
      </c>
      <c r="F208" s="63">
        <f t="shared" si="84"/>
        <v>8268</v>
      </c>
      <c r="G208" s="63">
        <f t="shared" si="84"/>
        <v>247</v>
      </c>
      <c r="H208" s="75">
        <f t="shared" si="59"/>
        <v>2.9874213836477987</v>
      </c>
      <c r="I208" s="76">
        <f t="shared" si="81"/>
        <v>204</v>
      </c>
      <c r="J208" s="75">
        <f t="shared" si="60"/>
        <v>82.5910931174089</v>
      </c>
      <c r="K208" s="63">
        <f t="shared" si="85"/>
        <v>84</v>
      </c>
      <c r="L208" s="63">
        <f t="shared" si="85"/>
        <v>4</v>
      </c>
      <c r="M208" s="63">
        <f t="shared" si="85"/>
        <v>5</v>
      </c>
      <c r="N208" s="63">
        <f t="shared" si="85"/>
        <v>111</v>
      </c>
      <c r="O208" s="63">
        <f t="shared" si="85"/>
        <v>3</v>
      </c>
      <c r="P208" s="65">
        <f t="shared" si="61"/>
        <v>1.214574898785425</v>
      </c>
      <c r="Q208" s="66">
        <f t="shared" si="85"/>
        <v>40</v>
      </c>
      <c r="R208" s="67">
        <f t="shared" si="62"/>
        <v>16.194331983805668</v>
      </c>
      <c r="S208" s="68">
        <f t="shared" si="63"/>
        <v>17.408906882591094</v>
      </c>
      <c r="T208" s="69">
        <f t="shared" si="64"/>
        <v>0.04837929366231253</v>
      </c>
      <c r="U208" s="70">
        <f>SUM(U184,U190,U196,U202)</f>
        <v>1</v>
      </c>
      <c r="V208" s="71">
        <f t="shared" si="65"/>
        <v>0.012094823415578132</v>
      </c>
      <c r="W208" s="72">
        <f t="shared" si="82"/>
        <v>1.6194331983805668</v>
      </c>
      <c r="X208" s="63">
        <f>SUM(X184,X190,X196,X202)</f>
        <v>856</v>
      </c>
      <c r="Y208" s="73">
        <f t="shared" si="66"/>
        <v>10.353168843734881</v>
      </c>
    </row>
    <row r="209" spans="1:25" ht="12.75" customHeight="1">
      <c r="A209" s="375"/>
      <c r="B209" s="77" t="s">
        <v>53</v>
      </c>
      <c r="C209" s="78"/>
      <c r="D209" s="78"/>
      <c r="E209" s="79"/>
      <c r="F209" s="76">
        <f t="shared" si="84"/>
        <v>9</v>
      </c>
      <c r="G209" s="76">
        <f t="shared" si="84"/>
        <v>0</v>
      </c>
      <c r="H209" s="75">
        <f t="shared" si="59"/>
        <v>0</v>
      </c>
      <c r="I209" s="76">
        <f t="shared" si="81"/>
        <v>0</v>
      </c>
      <c r="J209" s="75" t="str">
        <f t="shared" si="60"/>
        <v>N/A</v>
      </c>
      <c r="K209" s="80">
        <f t="shared" si="85"/>
        <v>0</v>
      </c>
      <c r="L209" s="80">
        <f t="shared" si="85"/>
        <v>0</v>
      </c>
      <c r="M209" s="80">
        <f t="shared" si="85"/>
        <v>0</v>
      </c>
      <c r="N209" s="80">
        <f t="shared" si="85"/>
        <v>0</v>
      </c>
      <c r="O209" s="80">
        <f t="shared" si="85"/>
        <v>0</v>
      </c>
      <c r="P209" s="81" t="str">
        <f t="shared" si="61"/>
        <v>N/A</v>
      </c>
      <c r="Q209" s="82">
        <f t="shared" si="85"/>
        <v>0</v>
      </c>
      <c r="R209" s="83" t="str">
        <f t="shared" si="62"/>
        <v>N/A</v>
      </c>
      <c r="S209" s="84" t="str">
        <f t="shared" si="63"/>
        <v>N/A</v>
      </c>
      <c r="T209" s="85">
        <f t="shared" si="64"/>
        <v>0</v>
      </c>
      <c r="U209" s="86">
        <f>SUM(U185,U191,U197,U203)</f>
        <v>0</v>
      </c>
      <c r="V209" s="87">
        <f t="shared" si="65"/>
        <v>0</v>
      </c>
      <c r="W209" s="88" t="str">
        <f t="shared" si="82"/>
        <v>N/A</v>
      </c>
      <c r="X209" s="80">
        <f>SUM(X185,X191,X197,X203)</f>
        <v>1</v>
      </c>
      <c r="Y209" s="89">
        <f t="shared" si="66"/>
        <v>11.11111111111111</v>
      </c>
    </row>
    <row r="210" spans="1:25" ht="12.75" customHeight="1">
      <c r="A210" s="376"/>
      <c r="B210" s="90" t="s">
        <v>54</v>
      </c>
      <c r="C210" s="91">
        <f>SUM(C206,C208)</f>
        <v>85284</v>
      </c>
      <c r="D210" s="91">
        <f>SUM(D206,D208)</f>
        <v>42484</v>
      </c>
      <c r="E210" s="92">
        <f t="shared" si="80"/>
        <v>49.81473664462267</v>
      </c>
      <c r="F210" s="91">
        <f>SUM(F206,F208)</f>
        <v>13286</v>
      </c>
      <c r="G210" s="91">
        <f>SUM(G206,G208)</f>
        <v>470</v>
      </c>
      <c r="H210" s="93">
        <f t="shared" si="59"/>
        <v>3.53755833207888</v>
      </c>
      <c r="I210" s="91">
        <f t="shared" si="81"/>
        <v>378</v>
      </c>
      <c r="J210" s="93">
        <f t="shared" si="60"/>
        <v>80.42553191489363</v>
      </c>
      <c r="K210" s="91">
        <f aca="true" t="shared" si="86" ref="K210:Q211">SUM(K206,K208)</f>
        <v>154</v>
      </c>
      <c r="L210" s="91">
        <f t="shared" si="86"/>
        <v>9</v>
      </c>
      <c r="M210" s="91">
        <f t="shared" si="86"/>
        <v>9</v>
      </c>
      <c r="N210" s="91">
        <f t="shared" si="86"/>
        <v>206</v>
      </c>
      <c r="O210" s="91">
        <f t="shared" si="86"/>
        <v>4</v>
      </c>
      <c r="P210" s="94">
        <f t="shared" si="61"/>
        <v>0.851063829787234</v>
      </c>
      <c r="Q210" s="95">
        <f t="shared" si="86"/>
        <v>88</v>
      </c>
      <c r="R210" s="94">
        <f t="shared" si="62"/>
        <v>18.72340425531915</v>
      </c>
      <c r="S210" s="96">
        <f t="shared" si="63"/>
        <v>19.574468085106382</v>
      </c>
      <c r="T210" s="97">
        <f t="shared" si="64"/>
        <v>0.06774047869938281</v>
      </c>
      <c r="U210" s="91">
        <f>SUM(U206,U208)</f>
        <v>1</v>
      </c>
      <c r="V210" s="98">
        <f t="shared" si="65"/>
        <v>0.007526719855486979</v>
      </c>
      <c r="W210" s="99">
        <f t="shared" si="82"/>
        <v>1.9148936170212765</v>
      </c>
      <c r="X210" s="91">
        <f>SUM(X206,X208)</f>
        <v>1595</v>
      </c>
      <c r="Y210" s="100">
        <f t="shared" si="66"/>
        <v>12.005118169501731</v>
      </c>
    </row>
    <row r="211" spans="1:25" ht="12.75" customHeight="1" thickBot="1">
      <c r="A211" s="377"/>
      <c r="B211" s="101" t="s">
        <v>55</v>
      </c>
      <c r="C211" s="102"/>
      <c r="D211" s="102"/>
      <c r="E211" s="103"/>
      <c r="F211" s="104">
        <f>SUM(F207,F209)</f>
        <v>275</v>
      </c>
      <c r="G211" s="104">
        <f>SUM(G207,G209)</f>
        <v>9</v>
      </c>
      <c r="H211" s="105">
        <f t="shared" si="59"/>
        <v>3.272727272727273</v>
      </c>
      <c r="I211" s="104">
        <f t="shared" si="81"/>
        <v>4</v>
      </c>
      <c r="J211" s="105">
        <f t="shared" si="60"/>
        <v>44.44444444444444</v>
      </c>
      <c r="K211" s="104">
        <f t="shared" si="86"/>
        <v>2</v>
      </c>
      <c r="L211" s="104">
        <f t="shared" si="86"/>
        <v>0</v>
      </c>
      <c r="M211" s="104">
        <f t="shared" si="86"/>
        <v>0</v>
      </c>
      <c r="N211" s="104">
        <f t="shared" si="86"/>
        <v>2</v>
      </c>
      <c r="O211" s="104">
        <f t="shared" si="86"/>
        <v>0</v>
      </c>
      <c r="P211" s="106">
        <f t="shared" si="61"/>
        <v>0</v>
      </c>
      <c r="Q211" s="107">
        <f t="shared" si="86"/>
        <v>5</v>
      </c>
      <c r="R211" s="106">
        <f t="shared" si="62"/>
        <v>55.55555555555556</v>
      </c>
      <c r="S211" s="108">
        <f t="shared" si="63"/>
        <v>55.55555555555556</v>
      </c>
      <c r="T211" s="109">
        <f t="shared" si="64"/>
        <v>0</v>
      </c>
      <c r="U211" s="104">
        <f>SUM(U207,U209)</f>
        <v>0</v>
      </c>
      <c r="V211" s="110">
        <f t="shared" si="65"/>
        <v>0</v>
      </c>
      <c r="W211" s="111">
        <f t="shared" si="82"/>
        <v>0</v>
      </c>
      <c r="X211" s="104">
        <f>SUM(X207,X209)</f>
        <v>42</v>
      </c>
      <c r="Y211" s="112">
        <f t="shared" si="66"/>
        <v>15.272727272727273</v>
      </c>
    </row>
    <row r="212" spans="1:25" s="172" customFormat="1" ht="12.75" customHeight="1">
      <c r="A212" s="380" t="s">
        <v>89</v>
      </c>
      <c r="B212" s="113" t="s">
        <v>50</v>
      </c>
      <c r="C212" s="114">
        <v>9434</v>
      </c>
      <c r="D212" s="114">
        <v>4397</v>
      </c>
      <c r="E212" s="115">
        <f t="shared" si="80"/>
        <v>46.608013567945726</v>
      </c>
      <c r="F212" s="114">
        <v>2429</v>
      </c>
      <c r="G212" s="114">
        <v>9</v>
      </c>
      <c r="H212" s="116">
        <f t="shared" si="59"/>
        <v>0.37052284890901604</v>
      </c>
      <c r="I212" s="114">
        <f t="shared" si="81"/>
        <v>7</v>
      </c>
      <c r="J212" s="116">
        <f t="shared" si="60"/>
        <v>77.77777777777779</v>
      </c>
      <c r="K212" s="114">
        <v>0</v>
      </c>
      <c r="L212" s="114">
        <v>0</v>
      </c>
      <c r="M212" s="114">
        <v>1</v>
      </c>
      <c r="N212" s="114">
        <v>6</v>
      </c>
      <c r="O212" s="114">
        <v>0</v>
      </c>
      <c r="P212" s="117">
        <f t="shared" si="61"/>
        <v>0</v>
      </c>
      <c r="Q212" s="118">
        <v>2</v>
      </c>
      <c r="R212" s="117">
        <f t="shared" si="62"/>
        <v>22.22222222222222</v>
      </c>
      <c r="S212" s="119">
        <f t="shared" si="63"/>
        <v>22.22222222222222</v>
      </c>
      <c r="T212" s="120">
        <f t="shared" si="64"/>
        <v>0</v>
      </c>
      <c r="U212" s="121">
        <v>0</v>
      </c>
      <c r="V212" s="122">
        <f t="shared" si="65"/>
        <v>0</v>
      </c>
      <c r="W212" s="123">
        <f t="shared" si="82"/>
        <v>0</v>
      </c>
      <c r="X212" s="114">
        <v>418</v>
      </c>
      <c r="Y212" s="124">
        <f t="shared" si="66"/>
        <v>17.208727871552078</v>
      </c>
    </row>
    <row r="213" spans="1:25" s="172" customFormat="1" ht="12.75" customHeight="1">
      <c r="A213" s="378"/>
      <c r="B213" s="125" t="s">
        <v>51</v>
      </c>
      <c r="C213" s="173"/>
      <c r="D213" s="173"/>
      <c r="E213" s="174"/>
      <c r="F213" s="126">
        <v>290</v>
      </c>
      <c r="G213" s="126">
        <v>2</v>
      </c>
      <c r="H213" s="128">
        <f aca="true" t="shared" si="87" ref="H213:H241">IF(ISERROR(G213/F213),"N/A",G213/F213*100)</f>
        <v>0.6896551724137931</v>
      </c>
      <c r="I213" s="126">
        <f t="shared" si="81"/>
        <v>2</v>
      </c>
      <c r="J213" s="128">
        <f aca="true" t="shared" si="88" ref="J213:J241">IF(ISERROR(I213/G213),"N/A",I213/G213*100)</f>
        <v>100</v>
      </c>
      <c r="K213" s="126">
        <v>0</v>
      </c>
      <c r="L213" s="126">
        <v>0</v>
      </c>
      <c r="M213" s="126">
        <v>0</v>
      </c>
      <c r="N213" s="126">
        <v>2</v>
      </c>
      <c r="O213" s="126">
        <v>0</v>
      </c>
      <c r="P213" s="129">
        <f aca="true" t="shared" si="89" ref="P213:P241">IF(ISERROR(O213/G213),"N/A",O213/G213*100)</f>
        <v>0</v>
      </c>
      <c r="Q213" s="130">
        <v>0</v>
      </c>
      <c r="R213" s="131">
        <f aca="true" t="shared" si="90" ref="R213:R241">IF(ISERROR(Q213/G213),"N/A",Q213/G213*100)</f>
        <v>0</v>
      </c>
      <c r="S213" s="132">
        <f aca="true" t="shared" si="91" ref="S213:S241">IF(ISERROR((O213+Q213)/G213),"N/A",(O213+Q213)/G213*100)</f>
        <v>0</v>
      </c>
      <c r="T213" s="133">
        <f aca="true" t="shared" si="92" ref="T213:T241">IF(ISERROR(L213/F213),"N/A",L213/F213*100)</f>
        <v>0</v>
      </c>
      <c r="U213" s="134">
        <v>0</v>
      </c>
      <c r="V213" s="135">
        <f aca="true" t="shared" si="93" ref="V213:V241">IF(ISERROR(U213/F213),"N/A",U213/F213*100)</f>
        <v>0</v>
      </c>
      <c r="W213" s="136">
        <f t="shared" si="82"/>
        <v>0</v>
      </c>
      <c r="X213" s="126">
        <v>174</v>
      </c>
      <c r="Y213" s="137">
        <f aca="true" t="shared" si="94" ref="Y213:Y241">IF(ISERROR(X213/F213),"N/A",X213/F213*100)</f>
        <v>60</v>
      </c>
    </row>
    <row r="214" spans="1:25" s="172" customFormat="1" ht="12.75" customHeight="1">
      <c r="A214" s="378"/>
      <c r="B214" s="125" t="s">
        <v>52</v>
      </c>
      <c r="C214" s="126">
        <v>11431</v>
      </c>
      <c r="D214" s="126">
        <v>5993</v>
      </c>
      <c r="E214" s="127">
        <f t="shared" si="80"/>
        <v>52.42760913305923</v>
      </c>
      <c r="F214" s="126">
        <v>3449</v>
      </c>
      <c r="G214" s="126">
        <v>10</v>
      </c>
      <c r="H214" s="138">
        <f t="shared" si="87"/>
        <v>0.2899391127863149</v>
      </c>
      <c r="I214" s="139">
        <f t="shared" si="81"/>
        <v>8</v>
      </c>
      <c r="J214" s="138">
        <f t="shared" si="88"/>
        <v>80</v>
      </c>
      <c r="K214" s="126">
        <v>1</v>
      </c>
      <c r="L214" s="126">
        <v>1</v>
      </c>
      <c r="M214" s="126">
        <v>4</v>
      </c>
      <c r="N214" s="126">
        <v>2</v>
      </c>
      <c r="O214" s="126">
        <v>0</v>
      </c>
      <c r="P214" s="129">
        <f t="shared" si="89"/>
        <v>0</v>
      </c>
      <c r="Q214" s="130">
        <v>2</v>
      </c>
      <c r="R214" s="131">
        <f t="shared" si="90"/>
        <v>20</v>
      </c>
      <c r="S214" s="132">
        <f t="shared" si="91"/>
        <v>20</v>
      </c>
      <c r="T214" s="133">
        <f t="shared" si="92"/>
        <v>0.028993911278631487</v>
      </c>
      <c r="U214" s="134">
        <v>0</v>
      </c>
      <c r="V214" s="135">
        <f t="shared" si="93"/>
        <v>0</v>
      </c>
      <c r="W214" s="136">
        <f t="shared" si="82"/>
        <v>10</v>
      </c>
      <c r="X214" s="126">
        <v>533</v>
      </c>
      <c r="Y214" s="137">
        <f t="shared" si="94"/>
        <v>15.453754711510584</v>
      </c>
    </row>
    <row r="215" spans="1:25" s="172" customFormat="1" ht="12.75" customHeight="1">
      <c r="A215" s="378"/>
      <c r="B215" s="140" t="s">
        <v>53</v>
      </c>
      <c r="C215" s="175"/>
      <c r="D215" s="175"/>
      <c r="E215" s="176"/>
      <c r="F215" s="139">
        <v>36</v>
      </c>
      <c r="G215" s="139">
        <v>0</v>
      </c>
      <c r="H215" s="138">
        <f t="shared" si="87"/>
        <v>0</v>
      </c>
      <c r="I215" s="139">
        <f t="shared" si="81"/>
        <v>0</v>
      </c>
      <c r="J215" s="138" t="str">
        <f t="shared" si="88"/>
        <v>N/A</v>
      </c>
      <c r="K215" s="141">
        <v>0</v>
      </c>
      <c r="L215" s="141">
        <v>0</v>
      </c>
      <c r="M215" s="141">
        <v>0</v>
      </c>
      <c r="N215" s="141">
        <v>0</v>
      </c>
      <c r="O215" s="141">
        <v>0</v>
      </c>
      <c r="P215" s="142" t="str">
        <f t="shared" si="89"/>
        <v>N/A</v>
      </c>
      <c r="Q215" s="143">
        <v>0</v>
      </c>
      <c r="R215" s="144" t="str">
        <f t="shared" si="90"/>
        <v>N/A</v>
      </c>
      <c r="S215" s="145" t="str">
        <f t="shared" si="91"/>
        <v>N/A</v>
      </c>
      <c r="T215" s="146">
        <f t="shared" si="92"/>
        <v>0</v>
      </c>
      <c r="U215" s="147">
        <v>0</v>
      </c>
      <c r="V215" s="148">
        <f t="shared" si="93"/>
        <v>0</v>
      </c>
      <c r="W215" s="149" t="str">
        <f t="shared" si="82"/>
        <v>N/A</v>
      </c>
      <c r="X215" s="141">
        <v>31</v>
      </c>
      <c r="Y215" s="150">
        <f t="shared" si="94"/>
        <v>86.11111111111111</v>
      </c>
    </row>
    <row r="216" spans="1:25" s="179" customFormat="1" ht="12.75" customHeight="1">
      <c r="A216" s="379"/>
      <c r="B216" s="151" t="s">
        <v>54</v>
      </c>
      <c r="C216" s="152">
        <f>SUM(C212,C214)</f>
        <v>20865</v>
      </c>
      <c r="D216" s="152">
        <f>SUM(D212,D214)</f>
        <v>10390</v>
      </c>
      <c r="E216" s="153">
        <f t="shared" si="80"/>
        <v>49.796309609393724</v>
      </c>
      <c r="F216" s="152">
        <f>SUM(F212,F214)</f>
        <v>5878</v>
      </c>
      <c r="G216" s="152">
        <f>SUM(G212,G214)</f>
        <v>19</v>
      </c>
      <c r="H216" s="154">
        <f t="shared" si="87"/>
        <v>0.3232391970057843</v>
      </c>
      <c r="I216" s="152">
        <f t="shared" si="81"/>
        <v>15</v>
      </c>
      <c r="J216" s="154">
        <f t="shared" si="88"/>
        <v>78.94736842105263</v>
      </c>
      <c r="K216" s="152">
        <f aca="true" t="shared" si="95" ref="K216:Q217">SUM(K212,K214)</f>
        <v>1</v>
      </c>
      <c r="L216" s="152">
        <f t="shared" si="95"/>
        <v>1</v>
      </c>
      <c r="M216" s="152">
        <f t="shared" si="95"/>
        <v>5</v>
      </c>
      <c r="N216" s="152">
        <f t="shared" si="95"/>
        <v>8</v>
      </c>
      <c r="O216" s="152">
        <f t="shared" si="95"/>
        <v>0</v>
      </c>
      <c r="P216" s="155">
        <f t="shared" si="89"/>
        <v>0</v>
      </c>
      <c r="Q216" s="156">
        <f t="shared" si="95"/>
        <v>4</v>
      </c>
      <c r="R216" s="155">
        <f t="shared" si="90"/>
        <v>21.052631578947366</v>
      </c>
      <c r="S216" s="177">
        <f t="shared" si="91"/>
        <v>21.052631578947366</v>
      </c>
      <c r="T216" s="178">
        <f t="shared" si="92"/>
        <v>0.01701258931609391</v>
      </c>
      <c r="U216" s="152">
        <f>SUM(U212,U214)</f>
        <v>0</v>
      </c>
      <c r="V216" s="159">
        <f t="shared" si="93"/>
        <v>0</v>
      </c>
      <c r="W216" s="160">
        <f t="shared" si="82"/>
        <v>5.263157894736842</v>
      </c>
      <c r="X216" s="152">
        <f>SUM(X212,X214)</f>
        <v>951</v>
      </c>
      <c r="Y216" s="161">
        <f t="shared" si="94"/>
        <v>16.178972439605307</v>
      </c>
    </row>
    <row r="217" spans="1:25" s="179" customFormat="1" ht="12.75" customHeight="1">
      <c r="A217" s="378"/>
      <c r="B217" s="191" t="s">
        <v>55</v>
      </c>
      <c r="C217" s="192"/>
      <c r="D217" s="192"/>
      <c r="E217" s="193"/>
      <c r="F217" s="194">
        <f>SUM(F213,F215)</f>
        <v>326</v>
      </c>
      <c r="G217" s="194">
        <f>SUM(G213,G215)</f>
        <v>2</v>
      </c>
      <c r="H217" s="195">
        <f t="shared" si="87"/>
        <v>0.6134969325153374</v>
      </c>
      <c r="I217" s="194">
        <f t="shared" si="81"/>
        <v>2</v>
      </c>
      <c r="J217" s="195">
        <f t="shared" si="88"/>
        <v>100</v>
      </c>
      <c r="K217" s="194">
        <f t="shared" si="95"/>
        <v>0</v>
      </c>
      <c r="L217" s="194">
        <f t="shared" si="95"/>
        <v>0</v>
      </c>
      <c r="M217" s="194">
        <f t="shared" si="95"/>
        <v>0</v>
      </c>
      <c r="N217" s="194">
        <f t="shared" si="95"/>
        <v>2</v>
      </c>
      <c r="O217" s="194">
        <f t="shared" si="95"/>
        <v>0</v>
      </c>
      <c r="P217" s="196">
        <f t="shared" si="89"/>
        <v>0</v>
      </c>
      <c r="Q217" s="197">
        <f t="shared" si="95"/>
        <v>0</v>
      </c>
      <c r="R217" s="196">
        <f t="shared" si="90"/>
        <v>0</v>
      </c>
      <c r="S217" s="198">
        <f t="shared" si="91"/>
        <v>0</v>
      </c>
      <c r="T217" s="199">
        <f t="shared" si="92"/>
        <v>0</v>
      </c>
      <c r="U217" s="194">
        <f>SUM(U213,U215)</f>
        <v>0</v>
      </c>
      <c r="V217" s="200">
        <f t="shared" si="93"/>
        <v>0</v>
      </c>
      <c r="W217" s="201">
        <f t="shared" si="82"/>
        <v>0</v>
      </c>
      <c r="X217" s="194">
        <f>SUM(X213,X215)</f>
        <v>205</v>
      </c>
      <c r="Y217" s="202">
        <f t="shared" si="94"/>
        <v>62.88343558282209</v>
      </c>
    </row>
    <row r="218" spans="1:25" s="190" customFormat="1" ht="12.75" customHeight="1">
      <c r="A218" s="378" t="s">
        <v>90</v>
      </c>
      <c r="B218" s="188" t="s">
        <v>50</v>
      </c>
      <c r="C218" s="152">
        <v>3041</v>
      </c>
      <c r="D218" s="152">
        <v>710</v>
      </c>
      <c r="E218" s="153">
        <f t="shared" si="80"/>
        <v>23.3475830318974</v>
      </c>
      <c r="F218" s="152">
        <v>517</v>
      </c>
      <c r="G218" s="152">
        <v>15</v>
      </c>
      <c r="H218" s="154">
        <f t="shared" si="87"/>
        <v>2.9013539651837523</v>
      </c>
      <c r="I218" s="152">
        <f t="shared" si="81"/>
        <v>12</v>
      </c>
      <c r="J218" s="154">
        <f t="shared" si="88"/>
        <v>80</v>
      </c>
      <c r="K218" s="152">
        <v>5</v>
      </c>
      <c r="L218" s="152">
        <v>2</v>
      </c>
      <c r="M218" s="152">
        <v>1</v>
      </c>
      <c r="N218" s="152">
        <v>4</v>
      </c>
      <c r="O218" s="152">
        <v>0</v>
      </c>
      <c r="P218" s="155">
        <f t="shared" si="89"/>
        <v>0</v>
      </c>
      <c r="Q218" s="156">
        <v>3</v>
      </c>
      <c r="R218" s="155">
        <f t="shared" si="90"/>
        <v>20</v>
      </c>
      <c r="S218" s="177">
        <f t="shared" si="91"/>
        <v>20</v>
      </c>
      <c r="T218" s="178">
        <f t="shared" si="92"/>
        <v>0.3868471953578337</v>
      </c>
      <c r="U218" s="189">
        <v>1</v>
      </c>
      <c r="V218" s="159">
        <f t="shared" si="93"/>
        <v>0.19342359767891684</v>
      </c>
      <c r="W218" s="160">
        <f t="shared" si="82"/>
        <v>13.333333333333334</v>
      </c>
      <c r="X218" s="152">
        <v>79</v>
      </c>
      <c r="Y218" s="161">
        <f t="shared" si="94"/>
        <v>15.28046421663443</v>
      </c>
    </row>
    <row r="219" spans="1:25" s="172" customFormat="1" ht="12.75" customHeight="1">
      <c r="A219" s="378"/>
      <c r="B219" s="125" t="s">
        <v>51</v>
      </c>
      <c r="C219" s="173"/>
      <c r="D219" s="173"/>
      <c r="E219" s="174"/>
      <c r="F219" s="126">
        <v>79</v>
      </c>
      <c r="G219" s="126">
        <v>0</v>
      </c>
      <c r="H219" s="128">
        <f t="shared" si="87"/>
        <v>0</v>
      </c>
      <c r="I219" s="126">
        <f t="shared" si="81"/>
        <v>0</v>
      </c>
      <c r="J219" s="128" t="str">
        <f t="shared" si="88"/>
        <v>N/A</v>
      </c>
      <c r="K219" s="126">
        <v>0</v>
      </c>
      <c r="L219" s="126">
        <v>0</v>
      </c>
      <c r="M219" s="126">
        <v>0</v>
      </c>
      <c r="N219" s="126">
        <v>0</v>
      </c>
      <c r="O219" s="126">
        <v>0</v>
      </c>
      <c r="P219" s="129" t="str">
        <f t="shared" si="89"/>
        <v>N/A</v>
      </c>
      <c r="Q219" s="130">
        <v>0</v>
      </c>
      <c r="R219" s="131" t="str">
        <f t="shared" si="90"/>
        <v>N/A</v>
      </c>
      <c r="S219" s="132" t="str">
        <f t="shared" si="91"/>
        <v>N/A</v>
      </c>
      <c r="T219" s="133">
        <f t="shared" si="92"/>
        <v>0</v>
      </c>
      <c r="U219" s="134">
        <v>0</v>
      </c>
      <c r="V219" s="135">
        <f t="shared" si="93"/>
        <v>0</v>
      </c>
      <c r="W219" s="136" t="str">
        <f t="shared" si="82"/>
        <v>N/A</v>
      </c>
      <c r="X219" s="126">
        <v>12</v>
      </c>
      <c r="Y219" s="137">
        <f t="shared" si="94"/>
        <v>15.18987341772152</v>
      </c>
    </row>
    <row r="220" spans="1:25" s="172" customFormat="1" ht="12.75" customHeight="1">
      <c r="A220" s="378"/>
      <c r="B220" s="125" t="s">
        <v>52</v>
      </c>
      <c r="C220" s="126">
        <v>3604</v>
      </c>
      <c r="D220" s="126">
        <v>1091</v>
      </c>
      <c r="E220" s="127">
        <f t="shared" si="80"/>
        <v>30.27192008879023</v>
      </c>
      <c r="F220" s="126">
        <v>853</v>
      </c>
      <c r="G220" s="126">
        <v>21</v>
      </c>
      <c r="H220" s="138">
        <f t="shared" si="87"/>
        <v>2.4618991793669402</v>
      </c>
      <c r="I220" s="139">
        <f t="shared" si="81"/>
        <v>18</v>
      </c>
      <c r="J220" s="138">
        <f t="shared" si="88"/>
        <v>85.71428571428571</v>
      </c>
      <c r="K220" s="126">
        <v>12</v>
      </c>
      <c r="L220" s="126">
        <v>1</v>
      </c>
      <c r="M220" s="126">
        <v>1</v>
      </c>
      <c r="N220" s="126">
        <v>4</v>
      </c>
      <c r="O220" s="126">
        <v>0</v>
      </c>
      <c r="P220" s="129">
        <f t="shared" si="89"/>
        <v>0</v>
      </c>
      <c r="Q220" s="130">
        <v>3</v>
      </c>
      <c r="R220" s="131">
        <f t="shared" si="90"/>
        <v>14.285714285714285</v>
      </c>
      <c r="S220" s="132">
        <f t="shared" si="91"/>
        <v>14.285714285714285</v>
      </c>
      <c r="T220" s="133">
        <f t="shared" si="92"/>
        <v>0.11723329425556857</v>
      </c>
      <c r="U220" s="134">
        <v>0</v>
      </c>
      <c r="V220" s="135">
        <f t="shared" si="93"/>
        <v>0</v>
      </c>
      <c r="W220" s="136">
        <f t="shared" si="82"/>
        <v>4.761904761904762</v>
      </c>
      <c r="X220" s="126">
        <v>93</v>
      </c>
      <c r="Y220" s="137">
        <f t="shared" si="94"/>
        <v>10.902696365767877</v>
      </c>
    </row>
    <row r="221" spans="1:25" s="172" customFormat="1" ht="12.75" customHeight="1">
      <c r="A221" s="378"/>
      <c r="B221" s="140" t="s">
        <v>53</v>
      </c>
      <c r="C221" s="175"/>
      <c r="D221" s="175"/>
      <c r="E221" s="176"/>
      <c r="F221" s="139">
        <v>6</v>
      </c>
      <c r="G221" s="139">
        <v>0</v>
      </c>
      <c r="H221" s="138">
        <f t="shared" si="87"/>
        <v>0</v>
      </c>
      <c r="I221" s="139">
        <f t="shared" si="81"/>
        <v>0</v>
      </c>
      <c r="J221" s="138" t="str">
        <f t="shared" si="88"/>
        <v>N/A</v>
      </c>
      <c r="K221" s="141">
        <v>0</v>
      </c>
      <c r="L221" s="141">
        <v>0</v>
      </c>
      <c r="M221" s="141">
        <v>0</v>
      </c>
      <c r="N221" s="141">
        <v>0</v>
      </c>
      <c r="O221" s="141">
        <v>0</v>
      </c>
      <c r="P221" s="142" t="str">
        <f t="shared" si="89"/>
        <v>N/A</v>
      </c>
      <c r="Q221" s="143">
        <v>0</v>
      </c>
      <c r="R221" s="144" t="str">
        <f t="shared" si="90"/>
        <v>N/A</v>
      </c>
      <c r="S221" s="145" t="str">
        <f t="shared" si="91"/>
        <v>N/A</v>
      </c>
      <c r="T221" s="146">
        <f t="shared" si="92"/>
        <v>0</v>
      </c>
      <c r="U221" s="147">
        <v>0</v>
      </c>
      <c r="V221" s="148">
        <f t="shared" si="93"/>
        <v>0</v>
      </c>
      <c r="W221" s="149" t="str">
        <f t="shared" si="82"/>
        <v>N/A</v>
      </c>
      <c r="X221" s="141">
        <v>3</v>
      </c>
      <c r="Y221" s="150">
        <f t="shared" si="94"/>
        <v>50</v>
      </c>
    </row>
    <row r="222" spans="1:25" s="179" customFormat="1" ht="12.75" customHeight="1">
      <c r="A222" s="379"/>
      <c r="B222" s="151" t="s">
        <v>54</v>
      </c>
      <c r="C222" s="152">
        <f>SUM(C218,C220)</f>
        <v>6645</v>
      </c>
      <c r="D222" s="152">
        <f>SUM(D218,D220)</f>
        <v>1801</v>
      </c>
      <c r="E222" s="153">
        <f t="shared" si="80"/>
        <v>27.103085026335588</v>
      </c>
      <c r="F222" s="152">
        <f>SUM(F218,F220)</f>
        <v>1370</v>
      </c>
      <c r="G222" s="152">
        <f>SUM(G218,G220)</f>
        <v>36</v>
      </c>
      <c r="H222" s="154">
        <f t="shared" si="87"/>
        <v>2.627737226277372</v>
      </c>
      <c r="I222" s="152">
        <f t="shared" si="81"/>
        <v>30</v>
      </c>
      <c r="J222" s="154">
        <f t="shared" si="88"/>
        <v>83.33333333333334</v>
      </c>
      <c r="K222" s="152">
        <f aca="true" t="shared" si="96" ref="K222:Q223">SUM(K218,K220)</f>
        <v>17</v>
      </c>
      <c r="L222" s="152">
        <f t="shared" si="96"/>
        <v>3</v>
      </c>
      <c r="M222" s="152">
        <f t="shared" si="96"/>
        <v>2</v>
      </c>
      <c r="N222" s="152">
        <f t="shared" si="96"/>
        <v>8</v>
      </c>
      <c r="O222" s="152">
        <f t="shared" si="96"/>
        <v>0</v>
      </c>
      <c r="P222" s="155">
        <f t="shared" si="89"/>
        <v>0</v>
      </c>
      <c r="Q222" s="156">
        <f t="shared" si="96"/>
        <v>6</v>
      </c>
      <c r="R222" s="155">
        <f t="shared" si="90"/>
        <v>16.666666666666664</v>
      </c>
      <c r="S222" s="177">
        <f t="shared" si="91"/>
        <v>16.666666666666664</v>
      </c>
      <c r="T222" s="178">
        <f t="shared" si="92"/>
        <v>0.21897810218978103</v>
      </c>
      <c r="U222" s="152">
        <f>SUM(U218,U220)</f>
        <v>1</v>
      </c>
      <c r="V222" s="159">
        <f t="shared" si="93"/>
        <v>0.072992700729927</v>
      </c>
      <c r="W222" s="160">
        <f t="shared" si="82"/>
        <v>8.333333333333332</v>
      </c>
      <c r="X222" s="152">
        <f>SUM(X218,X220)</f>
        <v>172</v>
      </c>
      <c r="Y222" s="161">
        <f t="shared" si="94"/>
        <v>12.554744525547445</v>
      </c>
    </row>
    <row r="223" spans="1:25" s="179" customFormat="1" ht="12.75" customHeight="1">
      <c r="A223" s="378"/>
      <c r="B223" s="191" t="s">
        <v>55</v>
      </c>
      <c r="C223" s="192"/>
      <c r="D223" s="192"/>
      <c r="E223" s="193"/>
      <c r="F223" s="194">
        <f>SUM(F219,F221)</f>
        <v>85</v>
      </c>
      <c r="G223" s="194">
        <f>SUM(G219,G221)</f>
        <v>0</v>
      </c>
      <c r="H223" s="195">
        <f t="shared" si="87"/>
        <v>0</v>
      </c>
      <c r="I223" s="194">
        <f t="shared" si="81"/>
        <v>0</v>
      </c>
      <c r="J223" s="195" t="str">
        <f t="shared" si="88"/>
        <v>N/A</v>
      </c>
      <c r="K223" s="194">
        <f t="shared" si="96"/>
        <v>0</v>
      </c>
      <c r="L223" s="194">
        <f t="shared" si="96"/>
        <v>0</v>
      </c>
      <c r="M223" s="194">
        <f t="shared" si="96"/>
        <v>0</v>
      </c>
      <c r="N223" s="194">
        <f t="shared" si="96"/>
        <v>0</v>
      </c>
      <c r="O223" s="194">
        <f t="shared" si="96"/>
        <v>0</v>
      </c>
      <c r="P223" s="196" t="str">
        <f t="shared" si="89"/>
        <v>N/A</v>
      </c>
      <c r="Q223" s="197">
        <f t="shared" si="96"/>
        <v>0</v>
      </c>
      <c r="R223" s="196" t="str">
        <f t="shared" si="90"/>
        <v>N/A</v>
      </c>
      <c r="S223" s="198" t="str">
        <f t="shared" si="91"/>
        <v>N/A</v>
      </c>
      <c r="T223" s="199">
        <f t="shared" si="92"/>
        <v>0</v>
      </c>
      <c r="U223" s="194">
        <f>SUM(U219,U221)</f>
        <v>0</v>
      </c>
      <c r="V223" s="200">
        <f t="shared" si="93"/>
        <v>0</v>
      </c>
      <c r="W223" s="201" t="str">
        <f t="shared" si="82"/>
        <v>N/A</v>
      </c>
      <c r="X223" s="194">
        <f>SUM(X219,X221)</f>
        <v>15</v>
      </c>
      <c r="Y223" s="202">
        <f t="shared" si="94"/>
        <v>17.647058823529413</v>
      </c>
    </row>
    <row r="224" spans="1:25" s="190" customFormat="1" ht="12.75" customHeight="1">
      <c r="A224" s="378" t="s">
        <v>91</v>
      </c>
      <c r="B224" s="188" t="s">
        <v>50</v>
      </c>
      <c r="C224" s="152">
        <v>1712</v>
      </c>
      <c r="D224" s="152">
        <v>527</v>
      </c>
      <c r="E224" s="153">
        <f t="shared" si="80"/>
        <v>30.78271028037383</v>
      </c>
      <c r="F224" s="152">
        <v>386</v>
      </c>
      <c r="G224" s="152">
        <v>12</v>
      </c>
      <c r="H224" s="154">
        <f t="shared" si="87"/>
        <v>3.1088082901554404</v>
      </c>
      <c r="I224" s="152">
        <f t="shared" si="81"/>
        <v>3</v>
      </c>
      <c r="J224" s="154">
        <f t="shared" si="88"/>
        <v>25</v>
      </c>
      <c r="K224" s="152">
        <v>1</v>
      </c>
      <c r="L224" s="152">
        <v>1</v>
      </c>
      <c r="M224" s="152">
        <v>0</v>
      </c>
      <c r="N224" s="152">
        <v>1</v>
      </c>
      <c r="O224" s="152">
        <v>0</v>
      </c>
      <c r="P224" s="155">
        <f t="shared" si="89"/>
        <v>0</v>
      </c>
      <c r="Q224" s="156">
        <v>9</v>
      </c>
      <c r="R224" s="155">
        <f t="shared" si="90"/>
        <v>75</v>
      </c>
      <c r="S224" s="177">
        <f t="shared" si="91"/>
        <v>75</v>
      </c>
      <c r="T224" s="178">
        <f t="shared" si="92"/>
        <v>0.2590673575129534</v>
      </c>
      <c r="U224" s="189">
        <v>1</v>
      </c>
      <c r="V224" s="159">
        <f t="shared" si="93"/>
        <v>0.2590673575129534</v>
      </c>
      <c r="W224" s="160">
        <f t="shared" si="82"/>
        <v>8.333333333333332</v>
      </c>
      <c r="X224" s="152">
        <v>55</v>
      </c>
      <c r="Y224" s="161">
        <f t="shared" si="94"/>
        <v>14.248704663212436</v>
      </c>
    </row>
    <row r="225" spans="1:25" s="172" customFormat="1" ht="12.75" customHeight="1">
      <c r="A225" s="378"/>
      <c r="B225" s="125" t="s">
        <v>51</v>
      </c>
      <c r="C225" s="173"/>
      <c r="D225" s="173"/>
      <c r="E225" s="174"/>
      <c r="F225" s="126">
        <v>42</v>
      </c>
      <c r="G225" s="126">
        <v>0</v>
      </c>
      <c r="H225" s="128">
        <f t="shared" si="87"/>
        <v>0</v>
      </c>
      <c r="I225" s="126">
        <f t="shared" si="81"/>
        <v>0</v>
      </c>
      <c r="J225" s="128" t="str">
        <f t="shared" si="88"/>
        <v>N/A</v>
      </c>
      <c r="K225" s="126">
        <v>0</v>
      </c>
      <c r="L225" s="126">
        <v>0</v>
      </c>
      <c r="M225" s="126">
        <v>0</v>
      </c>
      <c r="N225" s="126">
        <v>0</v>
      </c>
      <c r="O225" s="126">
        <v>0</v>
      </c>
      <c r="P225" s="129" t="str">
        <f t="shared" si="89"/>
        <v>N/A</v>
      </c>
      <c r="Q225" s="130">
        <v>0</v>
      </c>
      <c r="R225" s="131" t="str">
        <f t="shared" si="90"/>
        <v>N/A</v>
      </c>
      <c r="S225" s="132" t="str">
        <f t="shared" si="91"/>
        <v>N/A</v>
      </c>
      <c r="T225" s="133">
        <f t="shared" si="92"/>
        <v>0</v>
      </c>
      <c r="U225" s="134">
        <v>0</v>
      </c>
      <c r="V225" s="135">
        <f t="shared" si="93"/>
        <v>0</v>
      </c>
      <c r="W225" s="136" t="str">
        <f t="shared" si="82"/>
        <v>N/A</v>
      </c>
      <c r="X225" s="126">
        <v>0</v>
      </c>
      <c r="Y225" s="137">
        <f t="shared" si="94"/>
        <v>0</v>
      </c>
    </row>
    <row r="226" spans="1:25" s="172" customFormat="1" ht="12.75" customHeight="1">
      <c r="A226" s="378"/>
      <c r="B226" s="125" t="s">
        <v>52</v>
      </c>
      <c r="C226" s="126">
        <v>2032</v>
      </c>
      <c r="D226" s="126">
        <v>753</v>
      </c>
      <c r="E226" s="127">
        <f t="shared" si="80"/>
        <v>37.05708661417323</v>
      </c>
      <c r="F226" s="126">
        <v>641</v>
      </c>
      <c r="G226" s="126">
        <v>12</v>
      </c>
      <c r="H226" s="138">
        <f t="shared" si="87"/>
        <v>1.87207488299532</v>
      </c>
      <c r="I226" s="139">
        <f t="shared" si="81"/>
        <v>7</v>
      </c>
      <c r="J226" s="138">
        <f t="shared" si="88"/>
        <v>58.333333333333336</v>
      </c>
      <c r="K226" s="126">
        <v>7</v>
      </c>
      <c r="L226" s="126">
        <v>0</v>
      </c>
      <c r="M226" s="126">
        <v>0</v>
      </c>
      <c r="N226" s="126">
        <v>0</v>
      </c>
      <c r="O226" s="126">
        <v>0</v>
      </c>
      <c r="P226" s="129">
        <f t="shared" si="89"/>
        <v>0</v>
      </c>
      <c r="Q226" s="130">
        <v>5</v>
      </c>
      <c r="R226" s="131">
        <f t="shared" si="90"/>
        <v>41.66666666666667</v>
      </c>
      <c r="S226" s="132">
        <f t="shared" si="91"/>
        <v>41.66666666666667</v>
      </c>
      <c r="T226" s="133">
        <f t="shared" si="92"/>
        <v>0</v>
      </c>
      <c r="U226" s="134">
        <v>0</v>
      </c>
      <c r="V226" s="135">
        <f t="shared" si="93"/>
        <v>0</v>
      </c>
      <c r="W226" s="136">
        <f t="shared" si="82"/>
        <v>0</v>
      </c>
      <c r="X226" s="126">
        <v>53</v>
      </c>
      <c r="Y226" s="137">
        <f t="shared" si="94"/>
        <v>8.268330733229329</v>
      </c>
    </row>
    <row r="227" spans="1:25" s="172" customFormat="1" ht="12.75" customHeight="1">
      <c r="A227" s="378"/>
      <c r="B227" s="140" t="s">
        <v>53</v>
      </c>
      <c r="C227" s="175"/>
      <c r="D227" s="175"/>
      <c r="E227" s="176"/>
      <c r="F227" s="139">
        <v>6</v>
      </c>
      <c r="G227" s="139">
        <v>0</v>
      </c>
      <c r="H227" s="138">
        <f t="shared" si="87"/>
        <v>0</v>
      </c>
      <c r="I227" s="139">
        <f t="shared" si="81"/>
        <v>0</v>
      </c>
      <c r="J227" s="138" t="str">
        <f t="shared" si="88"/>
        <v>N/A</v>
      </c>
      <c r="K227" s="141">
        <v>0</v>
      </c>
      <c r="L227" s="141">
        <v>0</v>
      </c>
      <c r="M227" s="141">
        <v>0</v>
      </c>
      <c r="N227" s="141">
        <v>0</v>
      </c>
      <c r="O227" s="141">
        <v>0</v>
      </c>
      <c r="P227" s="142" t="str">
        <f t="shared" si="89"/>
        <v>N/A</v>
      </c>
      <c r="Q227" s="143">
        <v>0</v>
      </c>
      <c r="R227" s="144" t="str">
        <f t="shared" si="90"/>
        <v>N/A</v>
      </c>
      <c r="S227" s="145" t="str">
        <f t="shared" si="91"/>
        <v>N/A</v>
      </c>
      <c r="T227" s="146">
        <f t="shared" si="92"/>
        <v>0</v>
      </c>
      <c r="U227" s="147">
        <v>0</v>
      </c>
      <c r="V227" s="148">
        <f t="shared" si="93"/>
        <v>0</v>
      </c>
      <c r="W227" s="149" t="str">
        <f t="shared" si="82"/>
        <v>N/A</v>
      </c>
      <c r="X227" s="141">
        <v>0</v>
      </c>
      <c r="Y227" s="150">
        <f t="shared" si="94"/>
        <v>0</v>
      </c>
    </row>
    <row r="228" spans="1:25" s="179" customFormat="1" ht="12.75" customHeight="1">
      <c r="A228" s="379"/>
      <c r="B228" s="151" t="s">
        <v>54</v>
      </c>
      <c r="C228" s="152">
        <f>SUM(C224,C226)</f>
        <v>3744</v>
      </c>
      <c r="D228" s="152">
        <f>SUM(D224,D226)</f>
        <v>1280</v>
      </c>
      <c r="E228" s="153">
        <f t="shared" si="80"/>
        <v>34.18803418803419</v>
      </c>
      <c r="F228" s="152">
        <f>SUM(F224,F226)</f>
        <v>1027</v>
      </c>
      <c r="G228" s="152">
        <f>SUM(G224,G226)</f>
        <v>24</v>
      </c>
      <c r="H228" s="154">
        <f t="shared" si="87"/>
        <v>2.3369036027263874</v>
      </c>
      <c r="I228" s="152">
        <f t="shared" si="81"/>
        <v>10</v>
      </c>
      <c r="J228" s="154">
        <f t="shared" si="88"/>
        <v>41.66666666666667</v>
      </c>
      <c r="K228" s="152">
        <f aca="true" t="shared" si="97" ref="K228:Q229">SUM(K224,K226)</f>
        <v>8</v>
      </c>
      <c r="L228" s="152">
        <f t="shared" si="97"/>
        <v>1</v>
      </c>
      <c r="M228" s="152">
        <f t="shared" si="97"/>
        <v>0</v>
      </c>
      <c r="N228" s="152">
        <f t="shared" si="97"/>
        <v>1</v>
      </c>
      <c r="O228" s="152">
        <f t="shared" si="97"/>
        <v>0</v>
      </c>
      <c r="P228" s="155">
        <f t="shared" si="89"/>
        <v>0</v>
      </c>
      <c r="Q228" s="156">
        <f t="shared" si="97"/>
        <v>14</v>
      </c>
      <c r="R228" s="155">
        <f t="shared" si="90"/>
        <v>58.333333333333336</v>
      </c>
      <c r="S228" s="177">
        <f t="shared" si="91"/>
        <v>58.333333333333336</v>
      </c>
      <c r="T228" s="178">
        <f t="shared" si="92"/>
        <v>0.09737098344693282</v>
      </c>
      <c r="U228" s="152">
        <f>SUM(U224,U226)</f>
        <v>1</v>
      </c>
      <c r="V228" s="159">
        <f t="shared" si="93"/>
        <v>0.09737098344693282</v>
      </c>
      <c r="W228" s="160">
        <f t="shared" si="82"/>
        <v>4.166666666666666</v>
      </c>
      <c r="X228" s="152">
        <f>SUM(X224,X226)</f>
        <v>108</v>
      </c>
      <c r="Y228" s="161">
        <f t="shared" si="94"/>
        <v>10.516066212268745</v>
      </c>
    </row>
    <row r="229" spans="1:25" s="179" customFormat="1" ht="12.75" customHeight="1">
      <c r="A229" s="378"/>
      <c r="B229" s="191" t="s">
        <v>55</v>
      </c>
      <c r="C229" s="192"/>
      <c r="D229" s="192"/>
      <c r="E229" s="193"/>
      <c r="F229" s="194">
        <f>SUM(F225,F227)</f>
        <v>48</v>
      </c>
      <c r="G229" s="194">
        <f>SUM(G225,G227)</f>
        <v>0</v>
      </c>
      <c r="H229" s="195">
        <f t="shared" si="87"/>
        <v>0</v>
      </c>
      <c r="I229" s="194">
        <f t="shared" si="81"/>
        <v>0</v>
      </c>
      <c r="J229" s="195" t="str">
        <f t="shared" si="88"/>
        <v>N/A</v>
      </c>
      <c r="K229" s="194">
        <f t="shared" si="97"/>
        <v>0</v>
      </c>
      <c r="L229" s="194">
        <f t="shared" si="97"/>
        <v>0</v>
      </c>
      <c r="M229" s="194">
        <f t="shared" si="97"/>
        <v>0</v>
      </c>
      <c r="N229" s="194">
        <f t="shared" si="97"/>
        <v>0</v>
      </c>
      <c r="O229" s="194">
        <f t="shared" si="97"/>
        <v>0</v>
      </c>
      <c r="P229" s="196" t="str">
        <f t="shared" si="89"/>
        <v>N/A</v>
      </c>
      <c r="Q229" s="197">
        <f t="shared" si="97"/>
        <v>0</v>
      </c>
      <c r="R229" s="196" t="str">
        <f t="shared" si="90"/>
        <v>N/A</v>
      </c>
      <c r="S229" s="198" t="str">
        <f t="shared" si="91"/>
        <v>N/A</v>
      </c>
      <c r="T229" s="199">
        <f t="shared" si="92"/>
        <v>0</v>
      </c>
      <c r="U229" s="194">
        <f>SUM(U225,U227)</f>
        <v>0</v>
      </c>
      <c r="V229" s="200">
        <f t="shared" si="93"/>
        <v>0</v>
      </c>
      <c r="W229" s="201" t="str">
        <f t="shared" si="82"/>
        <v>N/A</v>
      </c>
      <c r="X229" s="194">
        <f>SUM(X225,X227)</f>
        <v>0</v>
      </c>
      <c r="Y229" s="202">
        <f t="shared" si="94"/>
        <v>0</v>
      </c>
    </row>
    <row r="230" spans="1:25" s="190" customFormat="1" ht="12.75" customHeight="1">
      <c r="A230" s="378" t="s">
        <v>92</v>
      </c>
      <c r="B230" s="188" t="s">
        <v>50</v>
      </c>
      <c r="C230" s="152">
        <v>471</v>
      </c>
      <c r="D230" s="152">
        <v>200</v>
      </c>
      <c r="E230" s="153">
        <f t="shared" si="80"/>
        <v>42.462845010615716</v>
      </c>
      <c r="F230" s="152">
        <v>153</v>
      </c>
      <c r="G230" s="152">
        <v>8</v>
      </c>
      <c r="H230" s="154">
        <f t="shared" si="87"/>
        <v>5.228758169934641</v>
      </c>
      <c r="I230" s="152">
        <f t="shared" si="81"/>
        <v>6</v>
      </c>
      <c r="J230" s="154">
        <f t="shared" si="88"/>
        <v>75</v>
      </c>
      <c r="K230" s="152">
        <v>3</v>
      </c>
      <c r="L230" s="152">
        <v>1</v>
      </c>
      <c r="M230" s="152">
        <v>0</v>
      </c>
      <c r="N230" s="152">
        <v>2</v>
      </c>
      <c r="O230" s="152">
        <v>0</v>
      </c>
      <c r="P230" s="155">
        <f t="shared" si="89"/>
        <v>0</v>
      </c>
      <c r="Q230" s="156">
        <v>2</v>
      </c>
      <c r="R230" s="155">
        <f t="shared" si="90"/>
        <v>25</v>
      </c>
      <c r="S230" s="177">
        <f t="shared" si="91"/>
        <v>25</v>
      </c>
      <c r="T230" s="178">
        <f t="shared" si="92"/>
        <v>0.6535947712418301</v>
      </c>
      <c r="U230" s="189">
        <v>0</v>
      </c>
      <c r="V230" s="159">
        <f t="shared" si="93"/>
        <v>0</v>
      </c>
      <c r="W230" s="160">
        <f t="shared" si="82"/>
        <v>12.5</v>
      </c>
      <c r="X230" s="152">
        <v>0</v>
      </c>
      <c r="Y230" s="161">
        <f t="shared" si="94"/>
        <v>0</v>
      </c>
    </row>
    <row r="231" spans="1:25" s="172" customFormat="1" ht="12.75" customHeight="1">
      <c r="A231" s="378"/>
      <c r="B231" s="125" t="s">
        <v>51</v>
      </c>
      <c r="C231" s="173"/>
      <c r="D231" s="173"/>
      <c r="E231" s="174"/>
      <c r="F231" s="126">
        <v>0</v>
      </c>
      <c r="G231" s="126">
        <v>0</v>
      </c>
      <c r="H231" s="128" t="str">
        <f t="shared" si="87"/>
        <v>N/A</v>
      </c>
      <c r="I231" s="126">
        <f t="shared" si="81"/>
        <v>0</v>
      </c>
      <c r="J231" s="128" t="str">
        <f t="shared" si="88"/>
        <v>N/A</v>
      </c>
      <c r="K231" s="126">
        <v>0</v>
      </c>
      <c r="L231" s="126">
        <v>0</v>
      </c>
      <c r="M231" s="126">
        <v>0</v>
      </c>
      <c r="N231" s="126">
        <v>0</v>
      </c>
      <c r="O231" s="126">
        <v>0</v>
      </c>
      <c r="P231" s="129" t="str">
        <f t="shared" si="89"/>
        <v>N/A</v>
      </c>
      <c r="Q231" s="130">
        <v>0</v>
      </c>
      <c r="R231" s="131" t="str">
        <f t="shared" si="90"/>
        <v>N/A</v>
      </c>
      <c r="S231" s="132" t="str">
        <f t="shared" si="91"/>
        <v>N/A</v>
      </c>
      <c r="T231" s="133" t="str">
        <f t="shared" si="92"/>
        <v>N/A</v>
      </c>
      <c r="U231" s="134">
        <v>0</v>
      </c>
      <c r="V231" s="135" t="str">
        <f t="shared" si="93"/>
        <v>N/A</v>
      </c>
      <c r="W231" s="136" t="str">
        <f t="shared" si="82"/>
        <v>N/A</v>
      </c>
      <c r="X231" s="126">
        <v>0</v>
      </c>
      <c r="Y231" s="137" t="str">
        <f t="shared" si="94"/>
        <v>N/A</v>
      </c>
    </row>
    <row r="232" spans="1:25" s="172" customFormat="1" ht="12.75" customHeight="1">
      <c r="A232" s="378"/>
      <c r="B232" s="125" t="s">
        <v>52</v>
      </c>
      <c r="C232" s="126">
        <v>577</v>
      </c>
      <c r="D232" s="126">
        <v>260</v>
      </c>
      <c r="E232" s="127">
        <f t="shared" si="80"/>
        <v>45.06065857885615</v>
      </c>
      <c r="F232" s="126">
        <v>203</v>
      </c>
      <c r="G232" s="126">
        <v>4</v>
      </c>
      <c r="H232" s="138">
        <f t="shared" si="87"/>
        <v>1.9704433497536946</v>
      </c>
      <c r="I232" s="139">
        <f t="shared" si="81"/>
        <v>4</v>
      </c>
      <c r="J232" s="138">
        <f t="shared" si="88"/>
        <v>100</v>
      </c>
      <c r="K232" s="126">
        <v>1</v>
      </c>
      <c r="L232" s="126">
        <v>0</v>
      </c>
      <c r="M232" s="126">
        <v>0</v>
      </c>
      <c r="N232" s="126">
        <v>3</v>
      </c>
      <c r="O232" s="126">
        <v>0</v>
      </c>
      <c r="P232" s="129">
        <f t="shared" si="89"/>
        <v>0</v>
      </c>
      <c r="Q232" s="130">
        <v>0</v>
      </c>
      <c r="R232" s="131">
        <f t="shared" si="90"/>
        <v>0</v>
      </c>
      <c r="S232" s="132">
        <f t="shared" si="91"/>
        <v>0</v>
      </c>
      <c r="T232" s="133">
        <f t="shared" si="92"/>
        <v>0</v>
      </c>
      <c r="U232" s="134">
        <v>0</v>
      </c>
      <c r="V232" s="135">
        <f t="shared" si="93"/>
        <v>0</v>
      </c>
      <c r="W232" s="136">
        <f t="shared" si="82"/>
        <v>0</v>
      </c>
      <c r="X232" s="126">
        <v>2</v>
      </c>
      <c r="Y232" s="137">
        <f t="shared" si="94"/>
        <v>0.9852216748768473</v>
      </c>
    </row>
    <row r="233" spans="1:25" s="172" customFormat="1" ht="12.75" customHeight="1">
      <c r="A233" s="378"/>
      <c r="B233" s="140" t="s">
        <v>53</v>
      </c>
      <c r="C233" s="175"/>
      <c r="D233" s="175"/>
      <c r="E233" s="176"/>
      <c r="F233" s="139">
        <v>0</v>
      </c>
      <c r="G233" s="139">
        <v>0</v>
      </c>
      <c r="H233" s="138" t="str">
        <f t="shared" si="87"/>
        <v>N/A</v>
      </c>
      <c r="I233" s="139">
        <f t="shared" si="81"/>
        <v>0</v>
      </c>
      <c r="J233" s="138" t="str">
        <f t="shared" si="88"/>
        <v>N/A</v>
      </c>
      <c r="K233" s="141">
        <v>0</v>
      </c>
      <c r="L233" s="141">
        <v>0</v>
      </c>
      <c r="M233" s="141">
        <v>0</v>
      </c>
      <c r="N233" s="141">
        <v>0</v>
      </c>
      <c r="O233" s="141">
        <v>0</v>
      </c>
      <c r="P233" s="142" t="str">
        <f t="shared" si="89"/>
        <v>N/A</v>
      </c>
      <c r="Q233" s="143">
        <v>0</v>
      </c>
      <c r="R233" s="144" t="str">
        <f t="shared" si="90"/>
        <v>N/A</v>
      </c>
      <c r="S233" s="145" t="str">
        <f t="shared" si="91"/>
        <v>N/A</v>
      </c>
      <c r="T233" s="146" t="str">
        <f t="shared" si="92"/>
        <v>N/A</v>
      </c>
      <c r="U233" s="147">
        <v>0</v>
      </c>
      <c r="V233" s="148" t="str">
        <f t="shared" si="93"/>
        <v>N/A</v>
      </c>
      <c r="W233" s="149" t="str">
        <f t="shared" si="82"/>
        <v>N/A</v>
      </c>
      <c r="X233" s="141">
        <v>0</v>
      </c>
      <c r="Y233" s="150" t="str">
        <f t="shared" si="94"/>
        <v>N/A</v>
      </c>
    </row>
    <row r="234" spans="1:25" s="179" customFormat="1" ht="12.75" customHeight="1">
      <c r="A234" s="379"/>
      <c r="B234" s="151" t="s">
        <v>54</v>
      </c>
      <c r="C234" s="152">
        <f>SUM(C230,C232)</f>
        <v>1048</v>
      </c>
      <c r="D234" s="152">
        <f>SUM(D230,D232)</f>
        <v>460</v>
      </c>
      <c r="E234" s="153">
        <f t="shared" si="80"/>
        <v>43.89312977099237</v>
      </c>
      <c r="F234" s="152">
        <f>SUM(F230,F232)</f>
        <v>356</v>
      </c>
      <c r="G234" s="152">
        <f>SUM(G230,G232)</f>
        <v>12</v>
      </c>
      <c r="H234" s="154">
        <f t="shared" si="87"/>
        <v>3.3707865168539324</v>
      </c>
      <c r="I234" s="152">
        <f t="shared" si="81"/>
        <v>10</v>
      </c>
      <c r="J234" s="154">
        <f t="shared" si="88"/>
        <v>83.33333333333334</v>
      </c>
      <c r="K234" s="152">
        <f aca="true" t="shared" si="98" ref="K234:Q235">SUM(K230,K232)</f>
        <v>4</v>
      </c>
      <c r="L234" s="152">
        <f t="shared" si="98"/>
        <v>1</v>
      </c>
      <c r="M234" s="152">
        <f t="shared" si="98"/>
        <v>0</v>
      </c>
      <c r="N234" s="152">
        <f t="shared" si="98"/>
        <v>5</v>
      </c>
      <c r="O234" s="152">
        <f t="shared" si="98"/>
        <v>0</v>
      </c>
      <c r="P234" s="155">
        <f t="shared" si="89"/>
        <v>0</v>
      </c>
      <c r="Q234" s="156">
        <f t="shared" si="98"/>
        <v>2</v>
      </c>
      <c r="R234" s="155">
        <f t="shared" si="90"/>
        <v>16.666666666666664</v>
      </c>
      <c r="S234" s="177">
        <f t="shared" si="91"/>
        <v>16.666666666666664</v>
      </c>
      <c r="T234" s="178">
        <f t="shared" si="92"/>
        <v>0.2808988764044944</v>
      </c>
      <c r="U234" s="152">
        <f>SUM(U230,U232)</f>
        <v>0</v>
      </c>
      <c r="V234" s="159">
        <f t="shared" si="93"/>
        <v>0</v>
      </c>
      <c r="W234" s="160">
        <f t="shared" si="82"/>
        <v>8.333333333333332</v>
      </c>
      <c r="X234" s="152">
        <f>SUM(X230,X232)</f>
        <v>2</v>
      </c>
      <c r="Y234" s="161">
        <f t="shared" si="94"/>
        <v>0.5617977528089888</v>
      </c>
    </row>
    <row r="235" spans="1:25" s="179" customFormat="1" ht="12.75" customHeight="1" thickBot="1">
      <c r="A235" s="378"/>
      <c r="B235" s="191" t="s">
        <v>55</v>
      </c>
      <c r="C235" s="192"/>
      <c r="D235" s="192"/>
      <c r="E235" s="193"/>
      <c r="F235" s="194">
        <f>SUM(F231,F233)</f>
        <v>0</v>
      </c>
      <c r="G235" s="194">
        <f>SUM(G231,G233)</f>
        <v>0</v>
      </c>
      <c r="H235" s="195" t="str">
        <f t="shared" si="87"/>
        <v>N/A</v>
      </c>
      <c r="I235" s="194">
        <f t="shared" si="81"/>
        <v>0</v>
      </c>
      <c r="J235" s="195" t="str">
        <f t="shared" si="88"/>
        <v>N/A</v>
      </c>
      <c r="K235" s="194">
        <f t="shared" si="98"/>
        <v>0</v>
      </c>
      <c r="L235" s="194">
        <f t="shared" si="98"/>
        <v>0</v>
      </c>
      <c r="M235" s="194">
        <f t="shared" si="98"/>
        <v>0</v>
      </c>
      <c r="N235" s="194">
        <f t="shared" si="98"/>
        <v>0</v>
      </c>
      <c r="O235" s="194">
        <f t="shared" si="98"/>
        <v>0</v>
      </c>
      <c r="P235" s="196" t="str">
        <f t="shared" si="89"/>
        <v>N/A</v>
      </c>
      <c r="Q235" s="197">
        <f t="shared" si="98"/>
        <v>0</v>
      </c>
      <c r="R235" s="196" t="str">
        <f t="shared" si="90"/>
        <v>N/A</v>
      </c>
      <c r="S235" s="198" t="str">
        <f t="shared" si="91"/>
        <v>N/A</v>
      </c>
      <c r="T235" s="199" t="str">
        <f t="shared" si="92"/>
        <v>N/A</v>
      </c>
      <c r="U235" s="194">
        <f>SUM(U231,U233)</f>
        <v>0</v>
      </c>
      <c r="V235" s="200" t="str">
        <f t="shared" si="93"/>
        <v>N/A</v>
      </c>
      <c r="W235" s="201" t="str">
        <f t="shared" si="82"/>
        <v>N/A</v>
      </c>
      <c r="X235" s="194">
        <f>SUM(X231,X233)</f>
        <v>0</v>
      </c>
      <c r="Y235" s="202" t="str">
        <f t="shared" si="94"/>
        <v>N/A</v>
      </c>
    </row>
    <row r="236" spans="1:25" ht="12.75" customHeight="1">
      <c r="A236" s="374" t="s">
        <v>93</v>
      </c>
      <c r="B236" s="47" t="s">
        <v>50</v>
      </c>
      <c r="C236" s="48">
        <f>SUM(C212,C218,C224,C230)</f>
        <v>14658</v>
      </c>
      <c r="D236" s="48">
        <f>SUM(D212,D218,D224,D230)</f>
        <v>5834</v>
      </c>
      <c r="E236" s="49">
        <f t="shared" si="80"/>
        <v>39.800791376722614</v>
      </c>
      <c r="F236" s="48">
        <f aca="true" t="shared" si="99" ref="F236:G239">SUM(F212,F218,F224,F230)</f>
        <v>3485</v>
      </c>
      <c r="G236" s="48">
        <f t="shared" si="99"/>
        <v>44</v>
      </c>
      <c r="H236" s="50">
        <f t="shared" si="87"/>
        <v>1.2625538020086082</v>
      </c>
      <c r="I236" s="48">
        <f t="shared" si="81"/>
        <v>28</v>
      </c>
      <c r="J236" s="50">
        <f t="shared" si="88"/>
        <v>63.63636363636363</v>
      </c>
      <c r="K236" s="48">
        <f aca="true" t="shared" si="100" ref="K236:Q239">SUM(K212,K218,K224,K230)</f>
        <v>9</v>
      </c>
      <c r="L236" s="48">
        <f t="shared" si="100"/>
        <v>4</v>
      </c>
      <c r="M236" s="48">
        <f t="shared" si="100"/>
        <v>2</v>
      </c>
      <c r="N236" s="48">
        <f t="shared" si="100"/>
        <v>13</v>
      </c>
      <c r="O236" s="48">
        <f t="shared" si="100"/>
        <v>0</v>
      </c>
      <c r="P236" s="52">
        <f t="shared" si="89"/>
        <v>0</v>
      </c>
      <c r="Q236" s="53">
        <f t="shared" si="100"/>
        <v>16</v>
      </c>
      <c r="R236" s="52">
        <f t="shared" si="90"/>
        <v>36.36363636363637</v>
      </c>
      <c r="S236" s="54">
        <f t="shared" si="91"/>
        <v>36.36363636363637</v>
      </c>
      <c r="T236" s="55">
        <f t="shared" si="92"/>
        <v>0.11477761836441894</v>
      </c>
      <c r="U236" s="56">
        <f>SUM(U212,U218,U224,U230)</f>
        <v>2</v>
      </c>
      <c r="V236" s="57">
        <f t="shared" si="93"/>
        <v>0.05738880918220947</v>
      </c>
      <c r="W236" s="58">
        <f t="shared" si="82"/>
        <v>9.090909090909092</v>
      </c>
      <c r="X236" s="48">
        <f>SUM(X212,X218,X224,X230)</f>
        <v>552</v>
      </c>
      <c r="Y236" s="59">
        <f t="shared" si="94"/>
        <v>15.839311334289812</v>
      </c>
    </row>
    <row r="237" spans="1:25" ht="12.75" customHeight="1">
      <c r="A237" s="375"/>
      <c r="B237" s="60" t="s">
        <v>51</v>
      </c>
      <c r="C237" s="61"/>
      <c r="D237" s="61"/>
      <c r="E237" s="62"/>
      <c r="F237" s="63">
        <f t="shared" si="99"/>
        <v>411</v>
      </c>
      <c r="G237" s="63">
        <f t="shared" si="99"/>
        <v>2</v>
      </c>
      <c r="H237" s="64">
        <f t="shared" si="87"/>
        <v>0.48661800486618007</v>
      </c>
      <c r="I237" s="63">
        <f t="shared" si="81"/>
        <v>2</v>
      </c>
      <c r="J237" s="64">
        <f t="shared" si="88"/>
        <v>100</v>
      </c>
      <c r="K237" s="63">
        <f t="shared" si="100"/>
        <v>0</v>
      </c>
      <c r="L237" s="63">
        <f t="shared" si="100"/>
        <v>0</v>
      </c>
      <c r="M237" s="63">
        <f t="shared" si="100"/>
        <v>0</v>
      </c>
      <c r="N237" s="63">
        <f t="shared" si="100"/>
        <v>2</v>
      </c>
      <c r="O237" s="63">
        <f t="shared" si="100"/>
        <v>0</v>
      </c>
      <c r="P237" s="65">
        <f t="shared" si="89"/>
        <v>0</v>
      </c>
      <c r="Q237" s="66">
        <f t="shared" si="100"/>
        <v>0</v>
      </c>
      <c r="R237" s="67">
        <f t="shared" si="90"/>
        <v>0</v>
      </c>
      <c r="S237" s="68">
        <f t="shared" si="91"/>
        <v>0</v>
      </c>
      <c r="T237" s="69">
        <f t="shared" si="92"/>
        <v>0</v>
      </c>
      <c r="U237" s="70">
        <f>SUM(U213,U219,U225,U231)</f>
        <v>0</v>
      </c>
      <c r="V237" s="71">
        <f t="shared" si="93"/>
        <v>0</v>
      </c>
      <c r="W237" s="72">
        <f t="shared" si="82"/>
        <v>0</v>
      </c>
      <c r="X237" s="63">
        <f>SUM(X213,X219,X225,X231)</f>
        <v>186</v>
      </c>
      <c r="Y237" s="73">
        <f t="shared" si="94"/>
        <v>45.25547445255474</v>
      </c>
    </row>
    <row r="238" spans="1:25" ht="12.75" customHeight="1">
      <c r="A238" s="375"/>
      <c r="B238" s="60" t="s">
        <v>52</v>
      </c>
      <c r="C238" s="63">
        <f>SUM(C214,C220,C226,C232)</f>
        <v>17644</v>
      </c>
      <c r="D238" s="63">
        <f>SUM(D214,D220,D226,D232)</f>
        <v>8097</v>
      </c>
      <c r="E238" s="74">
        <f t="shared" si="80"/>
        <v>45.890954432101566</v>
      </c>
      <c r="F238" s="63">
        <f t="shared" si="99"/>
        <v>5146</v>
      </c>
      <c r="G238" s="63">
        <f t="shared" si="99"/>
        <v>47</v>
      </c>
      <c r="H238" s="75">
        <f t="shared" si="87"/>
        <v>0.9133307423241352</v>
      </c>
      <c r="I238" s="76">
        <f t="shared" si="81"/>
        <v>37</v>
      </c>
      <c r="J238" s="75">
        <f t="shared" si="88"/>
        <v>78.72340425531915</v>
      </c>
      <c r="K238" s="63">
        <f t="shared" si="100"/>
        <v>21</v>
      </c>
      <c r="L238" s="63">
        <f t="shared" si="100"/>
        <v>2</v>
      </c>
      <c r="M238" s="63">
        <f t="shared" si="100"/>
        <v>5</v>
      </c>
      <c r="N238" s="63">
        <f t="shared" si="100"/>
        <v>9</v>
      </c>
      <c r="O238" s="63">
        <f t="shared" si="100"/>
        <v>0</v>
      </c>
      <c r="P238" s="65">
        <f t="shared" si="89"/>
        <v>0</v>
      </c>
      <c r="Q238" s="66">
        <f t="shared" si="100"/>
        <v>10</v>
      </c>
      <c r="R238" s="67">
        <f t="shared" si="90"/>
        <v>21.27659574468085</v>
      </c>
      <c r="S238" s="68">
        <f t="shared" si="91"/>
        <v>21.27659574468085</v>
      </c>
      <c r="T238" s="69">
        <f t="shared" si="92"/>
        <v>0.0388651379712398</v>
      </c>
      <c r="U238" s="70">
        <f>SUM(U214,U220,U226,U232)</f>
        <v>0</v>
      </c>
      <c r="V238" s="71">
        <f t="shared" si="93"/>
        <v>0</v>
      </c>
      <c r="W238" s="72">
        <f t="shared" si="82"/>
        <v>4.25531914893617</v>
      </c>
      <c r="X238" s="63">
        <f>SUM(X214,X220,X226,X232)</f>
        <v>681</v>
      </c>
      <c r="Y238" s="73">
        <f t="shared" si="94"/>
        <v>13.23357947920715</v>
      </c>
    </row>
    <row r="239" spans="1:25" ht="12.75" customHeight="1">
      <c r="A239" s="375"/>
      <c r="B239" s="77" t="s">
        <v>53</v>
      </c>
      <c r="C239" s="78"/>
      <c r="D239" s="78"/>
      <c r="E239" s="79"/>
      <c r="F239" s="76">
        <f t="shared" si="99"/>
        <v>48</v>
      </c>
      <c r="G239" s="76">
        <f t="shared" si="99"/>
        <v>0</v>
      </c>
      <c r="H239" s="75">
        <f t="shared" si="87"/>
        <v>0</v>
      </c>
      <c r="I239" s="76">
        <f t="shared" si="81"/>
        <v>0</v>
      </c>
      <c r="J239" s="75" t="str">
        <f t="shared" si="88"/>
        <v>N/A</v>
      </c>
      <c r="K239" s="80">
        <f t="shared" si="100"/>
        <v>0</v>
      </c>
      <c r="L239" s="80">
        <f t="shared" si="100"/>
        <v>0</v>
      </c>
      <c r="M239" s="80">
        <f t="shared" si="100"/>
        <v>0</v>
      </c>
      <c r="N239" s="80">
        <f t="shared" si="100"/>
        <v>0</v>
      </c>
      <c r="O239" s="80">
        <f t="shared" si="100"/>
        <v>0</v>
      </c>
      <c r="P239" s="81" t="str">
        <f t="shared" si="89"/>
        <v>N/A</v>
      </c>
      <c r="Q239" s="82">
        <f t="shared" si="100"/>
        <v>0</v>
      </c>
      <c r="R239" s="83" t="str">
        <f t="shared" si="90"/>
        <v>N/A</v>
      </c>
      <c r="S239" s="84" t="str">
        <f t="shared" si="91"/>
        <v>N/A</v>
      </c>
      <c r="T239" s="85">
        <f t="shared" si="92"/>
        <v>0</v>
      </c>
      <c r="U239" s="86">
        <f>SUM(U215,U221,U227,U233)</f>
        <v>0</v>
      </c>
      <c r="V239" s="87">
        <f t="shared" si="93"/>
        <v>0</v>
      </c>
      <c r="W239" s="88" t="str">
        <f t="shared" si="82"/>
        <v>N/A</v>
      </c>
      <c r="X239" s="80">
        <f>SUM(X215,X221,X227,X233)</f>
        <v>34</v>
      </c>
      <c r="Y239" s="89">
        <f t="shared" si="94"/>
        <v>70.83333333333334</v>
      </c>
    </row>
    <row r="240" spans="1:25" ht="12.75" customHeight="1">
      <c r="A240" s="376"/>
      <c r="B240" s="90" t="s">
        <v>54</v>
      </c>
      <c r="C240" s="91">
        <f>SUM(C236,C238)</f>
        <v>32302</v>
      </c>
      <c r="D240" s="91">
        <f>SUM(D236,D238)</f>
        <v>13931</v>
      </c>
      <c r="E240" s="92">
        <f t="shared" si="80"/>
        <v>43.1273605349514</v>
      </c>
      <c r="F240" s="91">
        <f>SUM(F236,F238)</f>
        <v>8631</v>
      </c>
      <c r="G240" s="91">
        <f>SUM(G236,G238)</f>
        <v>91</v>
      </c>
      <c r="H240" s="93">
        <f t="shared" si="87"/>
        <v>1.05433901054339</v>
      </c>
      <c r="I240" s="91">
        <f t="shared" si="81"/>
        <v>65</v>
      </c>
      <c r="J240" s="93">
        <f t="shared" si="88"/>
        <v>71.42857142857143</v>
      </c>
      <c r="K240" s="91">
        <f aca="true" t="shared" si="101" ref="K240:Q241">SUM(K236,K238)</f>
        <v>30</v>
      </c>
      <c r="L240" s="91">
        <f t="shared" si="101"/>
        <v>6</v>
      </c>
      <c r="M240" s="91">
        <f t="shared" si="101"/>
        <v>7</v>
      </c>
      <c r="N240" s="91">
        <f t="shared" si="101"/>
        <v>22</v>
      </c>
      <c r="O240" s="91">
        <f t="shared" si="101"/>
        <v>0</v>
      </c>
      <c r="P240" s="94">
        <f t="shared" si="89"/>
        <v>0</v>
      </c>
      <c r="Q240" s="95">
        <f t="shared" si="101"/>
        <v>26</v>
      </c>
      <c r="R240" s="94">
        <f>IF(ISERROR(Q240/G240),"N/A",Q240/G240*100)</f>
        <v>28.57142857142857</v>
      </c>
      <c r="S240" s="96">
        <f t="shared" si="91"/>
        <v>28.57142857142857</v>
      </c>
      <c r="T240" s="97">
        <f t="shared" si="92"/>
        <v>0.06951685783802572</v>
      </c>
      <c r="U240" s="91">
        <f>SUM(U236,U238)</f>
        <v>2</v>
      </c>
      <c r="V240" s="98">
        <f t="shared" si="93"/>
        <v>0.023172285946008574</v>
      </c>
      <c r="W240" s="99">
        <f t="shared" si="82"/>
        <v>6.593406593406594</v>
      </c>
      <c r="X240" s="91">
        <f>SUM(X236,X238)</f>
        <v>1233</v>
      </c>
      <c r="Y240" s="100">
        <f t="shared" si="94"/>
        <v>14.285714285714285</v>
      </c>
    </row>
    <row r="241" spans="1:25" ht="12.75" customHeight="1" thickBot="1">
      <c r="A241" s="377"/>
      <c r="B241" s="101" t="s">
        <v>55</v>
      </c>
      <c r="C241" s="102"/>
      <c r="D241" s="102"/>
      <c r="E241" s="103"/>
      <c r="F241" s="104">
        <f>SUM(F237,F239)</f>
        <v>459</v>
      </c>
      <c r="G241" s="104">
        <f>SUM(G237,G239)</f>
        <v>2</v>
      </c>
      <c r="H241" s="105">
        <f t="shared" si="87"/>
        <v>0.4357298474945534</v>
      </c>
      <c r="I241" s="104">
        <f t="shared" si="81"/>
        <v>2</v>
      </c>
      <c r="J241" s="105">
        <f t="shared" si="88"/>
        <v>100</v>
      </c>
      <c r="K241" s="104">
        <f t="shared" si="101"/>
        <v>0</v>
      </c>
      <c r="L241" s="104">
        <f t="shared" si="101"/>
        <v>0</v>
      </c>
      <c r="M241" s="104">
        <f t="shared" si="101"/>
        <v>0</v>
      </c>
      <c r="N241" s="104">
        <f t="shared" si="101"/>
        <v>2</v>
      </c>
      <c r="O241" s="104">
        <f t="shared" si="101"/>
        <v>0</v>
      </c>
      <c r="P241" s="106">
        <f t="shared" si="89"/>
        <v>0</v>
      </c>
      <c r="Q241" s="107">
        <f t="shared" si="101"/>
        <v>0</v>
      </c>
      <c r="R241" s="106">
        <f t="shared" si="90"/>
        <v>0</v>
      </c>
      <c r="S241" s="108">
        <f t="shared" si="91"/>
        <v>0</v>
      </c>
      <c r="T241" s="109">
        <f t="shared" si="92"/>
        <v>0</v>
      </c>
      <c r="U241" s="104">
        <f>SUM(U237,U239)</f>
        <v>0</v>
      </c>
      <c r="V241" s="110">
        <f t="shared" si="93"/>
        <v>0</v>
      </c>
      <c r="W241" s="111">
        <f t="shared" si="82"/>
        <v>0</v>
      </c>
      <c r="X241" s="104">
        <f>SUM(X237,X239)</f>
        <v>220</v>
      </c>
      <c r="Y241" s="112">
        <f t="shared" si="94"/>
        <v>47.930283224400874</v>
      </c>
    </row>
    <row r="242" ht="12.75" customHeight="1"/>
    <row r="243" spans="1:9" ht="12.75" customHeight="1">
      <c r="A243" s="234">
        <v>1</v>
      </c>
      <c r="B243" s="234" t="s">
        <v>94</v>
      </c>
      <c r="C243" s="234"/>
      <c r="D243" s="235"/>
      <c r="E243" s="235"/>
      <c r="F243" s="235"/>
      <c r="G243" s="235"/>
      <c r="H243" s="235"/>
      <c r="I243" s="235"/>
    </row>
    <row r="244" spans="1:9" ht="12.75" customHeight="1">
      <c r="A244" s="236"/>
      <c r="B244" s="236" t="s">
        <v>95</v>
      </c>
      <c r="C244" s="234"/>
      <c r="D244" s="235"/>
      <c r="E244" s="235"/>
      <c r="F244" s="235"/>
      <c r="G244" s="235"/>
      <c r="H244" s="235"/>
      <c r="I244" s="235"/>
    </row>
    <row r="245" spans="1:9" ht="12.75" customHeight="1">
      <c r="A245" s="236">
        <v>2</v>
      </c>
      <c r="B245" s="236" t="s">
        <v>96</v>
      </c>
      <c r="C245" s="234"/>
      <c r="D245" s="235"/>
      <c r="E245" s="235"/>
      <c r="F245" s="235"/>
      <c r="G245" s="235"/>
      <c r="H245" s="235"/>
      <c r="I245" s="235"/>
    </row>
    <row r="246" spans="1:9" ht="12.75" customHeight="1">
      <c r="A246" s="234"/>
      <c r="B246" s="234" t="s">
        <v>97</v>
      </c>
      <c r="C246" s="234"/>
      <c r="D246" s="235"/>
      <c r="E246" s="235"/>
      <c r="F246" s="235"/>
      <c r="G246" s="235"/>
      <c r="H246" s="235"/>
      <c r="I246" s="235"/>
    </row>
  </sheetData>
  <sheetProtection/>
  <mergeCells count="45">
    <mergeCell ref="I5:J5"/>
    <mergeCell ref="K5:N5"/>
    <mergeCell ref="T5:V5"/>
    <mergeCell ref="X5:Y5"/>
    <mergeCell ref="A20:A25"/>
    <mergeCell ref="A26:A31"/>
    <mergeCell ref="A44:A49"/>
    <mergeCell ref="A50:A55"/>
    <mergeCell ref="A5:B7"/>
    <mergeCell ref="F5:H5"/>
    <mergeCell ref="A8:A13"/>
    <mergeCell ref="A14:A19"/>
    <mergeCell ref="A32:A37"/>
    <mergeCell ref="A38:A43"/>
    <mergeCell ref="A104:A109"/>
    <mergeCell ref="A110:A115"/>
    <mergeCell ref="A116:A121"/>
    <mergeCell ref="A122:A127"/>
    <mergeCell ref="A128:A133"/>
    <mergeCell ref="A134:A139"/>
    <mergeCell ref="A56:A61"/>
    <mergeCell ref="A62:A67"/>
    <mergeCell ref="A68:A73"/>
    <mergeCell ref="A74:A79"/>
    <mergeCell ref="A92:A97"/>
    <mergeCell ref="A98:A103"/>
    <mergeCell ref="A80:A85"/>
    <mergeCell ref="A86:A91"/>
    <mergeCell ref="A140:A145"/>
    <mergeCell ref="A146:A151"/>
    <mergeCell ref="A152:A157"/>
    <mergeCell ref="A158:A163"/>
    <mergeCell ref="A176:A181"/>
    <mergeCell ref="A182:A187"/>
    <mergeCell ref="A164:A169"/>
    <mergeCell ref="A170:A175"/>
    <mergeCell ref="A236:A241"/>
    <mergeCell ref="A188:A193"/>
    <mergeCell ref="A194:A199"/>
    <mergeCell ref="A200:A205"/>
    <mergeCell ref="A206:A211"/>
    <mergeCell ref="A212:A217"/>
    <mergeCell ref="A218:A223"/>
    <mergeCell ref="A224:A229"/>
    <mergeCell ref="A230:A235"/>
  </mergeCells>
  <printOptions/>
  <pageMargins left="0.7874015748031497" right="0.3937007874015748" top="0.7874015748031497" bottom="0.5905511811023623" header="0" footer="0"/>
  <pageSetup horizontalDpi="600" verticalDpi="600" orientation="landscape" paperSize="9" scale="75" r:id="rId1"/>
  <rowBreaks count="5" manualBreakCount="5">
    <brk id="55" max="255" man="1"/>
    <brk id="103" max="255" man="1"/>
    <brk id="139" max="255" man="1"/>
    <brk id="181" max="255" man="1"/>
    <brk id="229" max="255" man="1"/>
  </rowBreaks>
</worksheet>
</file>

<file path=xl/worksheets/sheet2.xml><?xml version="1.0" encoding="utf-8"?>
<worksheet xmlns="http://schemas.openxmlformats.org/spreadsheetml/2006/main" xmlns:r="http://schemas.openxmlformats.org/officeDocument/2006/relationships">
  <sheetPr>
    <tabColor theme="0"/>
  </sheetPr>
  <dimension ref="A1:X68"/>
  <sheetViews>
    <sheetView view="pageBreakPreview" zoomScaleNormal="130" zoomScaleSheetLayoutView="100" zoomScalePageLayoutView="0" workbookViewId="0" topLeftCell="A1">
      <pane xSplit="3" ySplit="7" topLeftCell="D47" activePane="bottomRight" state="frozen"/>
      <selection pane="topLeft" activeCell="C2" sqref="C2"/>
      <selection pane="topRight" activeCell="C2" sqref="C2"/>
      <selection pane="bottomLeft" activeCell="C2" sqref="C2"/>
      <selection pane="bottomRight" activeCell="V58" sqref="V58"/>
    </sheetView>
  </sheetViews>
  <sheetFormatPr defaultColWidth="4.7109375" defaultRowHeight="9.75" customHeight="1"/>
  <cols>
    <col min="1" max="1" width="3.57421875" style="2" customWidth="1"/>
    <col min="2" max="2" width="6.57421875" style="11" customWidth="1"/>
    <col min="3" max="3" width="4.7109375" style="11" customWidth="1"/>
    <col min="4" max="4" width="7.57421875" style="2" customWidth="1"/>
    <col min="5" max="5" width="6.57421875" style="2" customWidth="1"/>
    <col min="6" max="6" width="6.140625" style="3" customWidth="1"/>
    <col min="7" max="7" width="6.140625" style="2" customWidth="1"/>
    <col min="8" max="8" width="5.57421875" style="2" customWidth="1"/>
    <col min="9" max="9" width="5.57421875" style="3" customWidth="1"/>
    <col min="10" max="10" width="6.140625" style="2" customWidth="1"/>
    <col min="11" max="11" width="5.57421875" style="3" customWidth="1"/>
    <col min="12" max="14" width="5.57421875" style="2" customWidth="1"/>
    <col min="15" max="15" width="7.140625" style="2" customWidth="1"/>
    <col min="16" max="16" width="5.57421875" style="2" customWidth="1"/>
    <col min="17" max="17" width="6.140625" style="2" customWidth="1"/>
    <col min="18" max="20" width="5.57421875" style="5" customWidth="1"/>
    <col min="21" max="21" width="6.140625" style="4" bestFit="1" customWidth="1"/>
    <col min="22" max="22" width="5.57421875" style="3" customWidth="1"/>
    <col min="23" max="23" width="6.140625" style="2" customWidth="1"/>
    <col min="24" max="24" width="5.57421875" style="3" customWidth="1"/>
    <col min="25" max="26" width="11.57421875" style="2" customWidth="1"/>
    <col min="27" max="253" width="9.00390625" style="2" customWidth="1"/>
    <col min="254" max="254" width="3.57421875" style="2" customWidth="1"/>
    <col min="255" max="255" width="6.57421875" style="2" customWidth="1"/>
    <col min="256" max="16384" width="4.7109375" style="2" customWidth="1"/>
  </cols>
  <sheetData>
    <row r="1" spans="1:21" s="8" customFormat="1" ht="13.5">
      <c r="A1" t="s">
        <v>0</v>
      </c>
      <c r="U1" s="4"/>
    </row>
    <row r="2" spans="1:21" s="8" customFormat="1" ht="13.5">
      <c r="A2" s="8" t="s">
        <v>98</v>
      </c>
      <c r="U2" s="4"/>
    </row>
    <row r="3" spans="2:21" ht="15" customHeight="1">
      <c r="B3" s="10" t="s">
        <v>2</v>
      </c>
      <c r="U3" s="9"/>
    </row>
    <row r="4" spans="1:21" ht="15" customHeight="1" thickBot="1">
      <c r="A4" s="10"/>
      <c r="U4" s="237"/>
    </row>
    <row r="5" spans="1:24" s="240" customFormat="1" ht="9" customHeight="1">
      <c r="A5" s="402"/>
      <c r="B5" s="403"/>
      <c r="C5" s="404"/>
      <c r="D5" s="238"/>
      <c r="E5" s="238"/>
      <c r="F5" s="13"/>
      <c r="G5" s="388" t="s">
        <v>3</v>
      </c>
      <c r="H5" s="389"/>
      <c r="I5" s="390"/>
      <c r="J5" s="391" t="s">
        <v>4</v>
      </c>
      <c r="K5" s="390"/>
      <c r="L5" s="391" t="s">
        <v>5</v>
      </c>
      <c r="M5" s="389"/>
      <c r="N5" s="389"/>
      <c r="O5" s="390"/>
      <c r="P5" s="14"/>
      <c r="Q5" s="16"/>
      <c r="R5" s="411" t="s">
        <v>6</v>
      </c>
      <c r="S5" s="412"/>
      <c r="T5" s="412"/>
      <c r="U5" s="395"/>
      <c r="V5" s="239"/>
      <c r="W5" s="397" t="s">
        <v>7</v>
      </c>
      <c r="X5" s="398"/>
    </row>
    <row r="6" spans="1:24" s="240" customFormat="1" ht="29.25">
      <c r="A6" s="405"/>
      <c r="B6" s="406"/>
      <c r="C6" s="407"/>
      <c r="D6" s="26" t="s">
        <v>99</v>
      </c>
      <c r="E6" s="26" t="s">
        <v>9</v>
      </c>
      <c r="F6" s="21" t="s">
        <v>10</v>
      </c>
      <c r="G6" s="241" t="s">
        <v>11</v>
      </c>
      <c r="H6" s="26" t="s">
        <v>12</v>
      </c>
      <c r="I6" s="24" t="s">
        <v>13</v>
      </c>
      <c r="J6" s="26" t="s">
        <v>11</v>
      </c>
      <c r="K6" s="24" t="s">
        <v>14</v>
      </c>
      <c r="L6" s="26" t="s">
        <v>15</v>
      </c>
      <c r="M6" s="26" t="s">
        <v>16</v>
      </c>
      <c r="N6" s="26" t="s">
        <v>17</v>
      </c>
      <c r="O6" s="26" t="s">
        <v>18</v>
      </c>
      <c r="P6" s="26" t="s">
        <v>19</v>
      </c>
      <c r="Q6" s="242" t="s">
        <v>21</v>
      </c>
      <c r="R6" s="243" t="s">
        <v>24</v>
      </c>
      <c r="S6" s="244" t="s">
        <v>100</v>
      </c>
      <c r="T6" s="30" t="s">
        <v>101</v>
      </c>
      <c r="U6" s="245" t="s">
        <v>102</v>
      </c>
      <c r="V6" s="24" t="s">
        <v>27</v>
      </c>
      <c r="W6" s="246" t="s">
        <v>28</v>
      </c>
      <c r="X6" s="247" t="s">
        <v>29</v>
      </c>
    </row>
    <row r="7" spans="1:24" s="240" customFormat="1" ht="9" customHeight="1" thickBot="1">
      <c r="A7" s="408"/>
      <c r="B7" s="409"/>
      <c r="C7" s="410"/>
      <c r="D7" s="40" t="s">
        <v>103</v>
      </c>
      <c r="E7" s="209" t="s">
        <v>104</v>
      </c>
      <c r="F7" s="35" t="s">
        <v>105</v>
      </c>
      <c r="G7" s="248" t="s">
        <v>106</v>
      </c>
      <c r="H7" s="40" t="s">
        <v>107</v>
      </c>
      <c r="I7" s="38" t="s">
        <v>108</v>
      </c>
      <c r="J7" s="40" t="s">
        <v>109</v>
      </c>
      <c r="K7" s="38" t="s">
        <v>110</v>
      </c>
      <c r="L7" s="40"/>
      <c r="M7" s="40" t="s">
        <v>111</v>
      </c>
      <c r="N7" s="40"/>
      <c r="O7" s="40"/>
      <c r="P7" s="40"/>
      <c r="Q7" s="249"/>
      <c r="R7" s="250" t="s">
        <v>112</v>
      </c>
      <c r="S7" s="251" t="s">
        <v>113</v>
      </c>
      <c r="T7" s="251" t="s">
        <v>114</v>
      </c>
      <c r="U7" s="252" t="s">
        <v>115</v>
      </c>
      <c r="V7" s="38" t="s">
        <v>139</v>
      </c>
      <c r="W7" s="209" t="s">
        <v>116</v>
      </c>
      <c r="X7" s="253" t="s">
        <v>117</v>
      </c>
    </row>
    <row r="8" spans="1:24" ht="9.75" customHeight="1">
      <c r="A8" s="399" t="s">
        <v>118</v>
      </c>
      <c r="B8" s="254" t="s">
        <v>119</v>
      </c>
      <c r="C8" s="255"/>
      <c r="D8" s="256">
        <v>57133</v>
      </c>
      <c r="E8" s="256">
        <v>7873</v>
      </c>
      <c r="F8" s="257">
        <f>E8/D8*100</f>
        <v>13.780127071919907</v>
      </c>
      <c r="G8" s="258">
        <v>988</v>
      </c>
      <c r="H8" s="259">
        <v>16</v>
      </c>
      <c r="I8" s="260">
        <f>H8/G8*100</f>
        <v>1.6194331983805668</v>
      </c>
      <c r="J8" s="259">
        <f>SUM(L8:O8)</f>
        <v>7</v>
      </c>
      <c r="K8" s="116">
        <f>IF(ISERROR(J8/H8),"N/A",J8/H8*100)</f>
        <v>43.75</v>
      </c>
      <c r="L8" s="259">
        <v>5</v>
      </c>
      <c r="M8" s="259">
        <v>0</v>
      </c>
      <c r="N8" s="259">
        <v>0</v>
      </c>
      <c r="O8" s="259">
        <v>2</v>
      </c>
      <c r="P8" s="259">
        <v>6</v>
      </c>
      <c r="Q8" s="261">
        <v>3</v>
      </c>
      <c r="R8" s="262">
        <f>IF(ISERROR(M8/G8),"N/A",M8/G8*100)</f>
        <v>0</v>
      </c>
      <c r="S8" s="263">
        <v>0</v>
      </c>
      <c r="T8" s="264">
        <f>IF(ISERROR(S8/G8),"N/A",S8/G8*100)</f>
        <v>0</v>
      </c>
      <c r="U8" s="265" t="str">
        <f>IF(ISERROR(S8/M8),"N/A",S8/M8*100)</f>
        <v>N/A</v>
      </c>
      <c r="V8" s="116">
        <f aca="true" t="shared" si="0" ref="V8:V13">IF(ISERROR(M8/H8),"N/A",M8/H8*100)</f>
        <v>0</v>
      </c>
      <c r="W8" s="256">
        <v>531</v>
      </c>
      <c r="X8" s="266">
        <f aca="true" t="shared" si="1" ref="X8:X67">W8/G8*100</f>
        <v>53.74493927125506</v>
      </c>
    </row>
    <row r="9" spans="1:24" ht="9.75" customHeight="1">
      <c r="A9" s="400"/>
      <c r="B9" s="267" t="s">
        <v>120</v>
      </c>
      <c r="C9" s="268"/>
      <c r="D9" s="269">
        <v>54946</v>
      </c>
      <c r="E9" s="269">
        <v>5972</v>
      </c>
      <c r="F9" s="270">
        <f>E9/D9*100</f>
        <v>10.868853055727442</v>
      </c>
      <c r="G9" s="271">
        <v>1175</v>
      </c>
      <c r="H9" s="272">
        <v>14</v>
      </c>
      <c r="I9" s="273">
        <f aca="true" t="shared" si="2" ref="I9:I67">H9/G9*100</f>
        <v>1.1914893617021276</v>
      </c>
      <c r="J9" s="272">
        <f aca="true" t="shared" si="3" ref="J9:J16">SUM(L9:O9)</f>
        <v>10</v>
      </c>
      <c r="K9" s="128">
        <f aca="true" t="shared" si="4" ref="K9:K67">IF(ISERROR(J9/H9),"N/A",J9/H9*100)</f>
        <v>71.42857142857143</v>
      </c>
      <c r="L9" s="272">
        <v>4</v>
      </c>
      <c r="M9" s="272">
        <v>0</v>
      </c>
      <c r="N9" s="272">
        <v>0</v>
      </c>
      <c r="O9" s="272">
        <v>6</v>
      </c>
      <c r="P9" s="272">
        <v>2</v>
      </c>
      <c r="Q9" s="274">
        <v>2</v>
      </c>
      <c r="R9" s="275">
        <f aca="true" t="shared" si="5" ref="R9:R67">IF(ISERROR(M9/G9),"N/A",M9/G9*100)</f>
        <v>0</v>
      </c>
      <c r="S9" s="276">
        <v>0</v>
      </c>
      <c r="T9" s="277">
        <f aca="true" t="shared" si="6" ref="T9:T67">IF(ISERROR(S9/G9),"N/A",S9/G9*100)</f>
        <v>0</v>
      </c>
      <c r="U9" s="278" t="str">
        <f aca="true" t="shared" si="7" ref="U9:U67">IF(ISERROR(S9/M9),"N/A",S9/M9*100)</f>
        <v>N/A</v>
      </c>
      <c r="V9" s="128">
        <f t="shared" si="0"/>
        <v>0</v>
      </c>
      <c r="W9" s="269">
        <v>365</v>
      </c>
      <c r="X9" s="279">
        <f t="shared" si="1"/>
        <v>31.06382978723404</v>
      </c>
    </row>
    <row r="10" spans="1:24" ht="9.75" customHeight="1">
      <c r="A10" s="400"/>
      <c r="B10" s="267" t="s">
        <v>121</v>
      </c>
      <c r="C10" s="268"/>
      <c r="D10" s="269">
        <v>59068</v>
      </c>
      <c r="E10" s="269">
        <v>7376</v>
      </c>
      <c r="F10" s="270">
        <f aca="true" t="shared" si="8" ref="F10:F16">E10/D10*100</f>
        <v>12.487302769689173</v>
      </c>
      <c r="G10" s="271">
        <v>1622</v>
      </c>
      <c r="H10" s="272">
        <v>28</v>
      </c>
      <c r="I10" s="273">
        <f t="shared" si="2"/>
        <v>1.726263871763255</v>
      </c>
      <c r="J10" s="272">
        <f t="shared" si="3"/>
        <v>17</v>
      </c>
      <c r="K10" s="128">
        <f t="shared" si="4"/>
        <v>60.71428571428571</v>
      </c>
      <c r="L10" s="272">
        <v>10</v>
      </c>
      <c r="M10" s="272">
        <v>0</v>
      </c>
      <c r="N10" s="272">
        <v>0</v>
      </c>
      <c r="O10" s="272">
        <v>7</v>
      </c>
      <c r="P10" s="272">
        <v>5</v>
      </c>
      <c r="Q10" s="274">
        <v>6</v>
      </c>
      <c r="R10" s="275">
        <f t="shared" si="5"/>
        <v>0</v>
      </c>
      <c r="S10" s="276">
        <v>0</v>
      </c>
      <c r="T10" s="277">
        <f t="shared" si="6"/>
        <v>0</v>
      </c>
      <c r="U10" s="278" t="str">
        <f t="shared" si="7"/>
        <v>N/A</v>
      </c>
      <c r="V10" s="128">
        <f t="shared" si="0"/>
        <v>0</v>
      </c>
      <c r="W10" s="269">
        <v>458</v>
      </c>
      <c r="X10" s="279">
        <f t="shared" si="1"/>
        <v>28.236744759556103</v>
      </c>
    </row>
    <row r="11" spans="1:24" ht="9.75" customHeight="1">
      <c r="A11" s="400"/>
      <c r="B11" s="267" t="s">
        <v>122</v>
      </c>
      <c r="C11" s="268"/>
      <c r="D11" s="269">
        <v>70395</v>
      </c>
      <c r="E11" s="269">
        <v>10274</v>
      </c>
      <c r="F11" s="270">
        <f t="shared" si="8"/>
        <v>14.594786561545565</v>
      </c>
      <c r="G11" s="271">
        <v>2574</v>
      </c>
      <c r="H11" s="272">
        <v>71</v>
      </c>
      <c r="I11" s="273">
        <f t="shared" si="2"/>
        <v>2.7583527583527583</v>
      </c>
      <c r="J11" s="272">
        <f>SUM(L11:O11)</f>
        <v>39</v>
      </c>
      <c r="K11" s="128">
        <f t="shared" si="4"/>
        <v>54.929577464788736</v>
      </c>
      <c r="L11" s="272">
        <v>17</v>
      </c>
      <c r="M11" s="272">
        <v>2</v>
      </c>
      <c r="N11" s="272">
        <v>1</v>
      </c>
      <c r="O11" s="272">
        <v>19</v>
      </c>
      <c r="P11" s="272">
        <v>13</v>
      </c>
      <c r="Q11" s="274">
        <v>19</v>
      </c>
      <c r="R11" s="275">
        <f t="shared" si="5"/>
        <v>0.0777000777000777</v>
      </c>
      <c r="S11" s="276">
        <v>0</v>
      </c>
      <c r="T11" s="277">
        <f t="shared" si="6"/>
        <v>0</v>
      </c>
      <c r="U11" s="278">
        <f t="shared" si="7"/>
        <v>0</v>
      </c>
      <c r="V11" s="128">
        <f t="shared" si="0"/>
        <v>2.8169014084507045</v>
      </c>
      <c r="W11" s="269">
        <v>714</v>
      </c>
      <c r="X11" s="279">
        <f t="shared" si="1"/>
        <v>27.73892773892774</v>
      </c>
    </row>
    <row r="12" spans="1:24" ht="9.75" customHeight="1">
      <c r="A12" s="400"/>
      <c r="B12" s="267" t="s">
        <v>123</v>
      </c>
      <c r="C12" s="268"/>
      <c r="D12" s="269">
        <v>70655</v>
      </c>
      <c r="E12" s="269">
        <v>29522</v>
      </c>
      <c r="F12" s="270">
        <f t="shared" si="8"/>
        <v>41.7833132828533</v>
      </c>
      <c r="G12" s="271">
        <v>6594</v>
      </c>
      <c r="H12" s="272">
        <v>194</v>
      </c>
      <c r="I12" s="273">
        <f t="shared" si="2"/>
        <v>2.9420685471640886</v>
      </c>
      <c r="J12" s="272">
        <f t="shared" si="3"/>
        <v>112</v>
      </c>
      <c r="K12" s="128">
        <f t="shared" si="4"/>
        <v>57.73195876288659</v>
      </c>
      <c r="L12" s="272">
        <v>49</v>
      </c>
      <c r="M12" s="272">
        <v>3</v>
      </c>
      <c r="N12" s="272">
        <v>3</v>
      </c>
      <c r="O12" s="272">
        <v>57</v>
      </c>
      <c r="P12" s="272">
        <v>49</v>
      </c>
      <c r="Q12" s="274">
        <v>33</v>
      </c>
      <c r="R12" s="275">
        <f t="shared" si="5"/>
        <v>0.04549590536851684</v>
      </c>
      <c r="S12" s="276">
        <v>1</v>
      </c>
      <c r="T12" s="277">
        <f t="shared" si="6"/>
        <v>0.015165301789505611</v>
      </c>
      <c r="U12" s="278">
        <f t="shared" si="7"/>
        <v>33.33333333333333</v>
      </c>
      <c r="V12" s="128">
        <f t="shared" si="0"/>
        <v>1.5463917525773196</v>
      </c>
      <c r="W12" s="269">
        <v>2366</v>
      </c>
      <c r="X12" s="279">
        <f t="shared" si="1"/>
        <v>35.881104033970274</v>
      </c>
    </row>
    <row r="13" spans="1:24" ht="9.75" customHeight="1">
      <c r="A13" s="400"/>
      <c r="B13" s="267" t="s">
        <v>124</v>
      </c>
      <c r="C13" s="268"/>
      <c r="D13" s="269">
        <v>58933</v>
      </c>
      <c r="E13" s="269">
        <v>36635</v>
      </c>
      <c r="F13" s="270">
        <f t="shared" si="8"/>
        <v>62.163813143739496</v>
      </c>
      <c r="G13" s="271">
        <v>12441</v>
      </c>
      <c r="H13" s="272">
        <v>426</v>
      </c>
      <c r="I13" s="273">
        <f t="shared" si="2"/>
        <v>3.4241620448517</v>
      </c>
      <c r="J13" s="272">
        <f t="shared" si="3"/>
        <v>307</v>
      </c>
      <c r="K13" s="128">
        <f t="shared" si="4"/>
        <v>72.06572769953051</v>
      </c>
      <c r="L13" s="272">
        <v>107</v>
      </c>
      <c r="M13" s="272">
        <v>7</v>
      </c>
      <c r="N13" s="272">
        <v>14</v>
      </c>
      <c r="O13" s="272">
        <v>179</v>
      </c>
      <c r="P13" s="272">
        <v>72</v>
      </c>
      <c r="Q13" s="274">
        <v>47</v>
      </c>
      <c r="R13" s="275">
        <f t="shared" si="5"/>
        <v>0.05626557350695281</v>
      </c>
      <c r="S13" s="276">
        <v>2</v>
      </c>
      <c r="T13" s="277">
        <f t="shared" si="6"/>
        <v>0.01607587814484366</v>
      </c>
      <c r="U13" s="278">
        <f t="shared" si="7"/>
        <v>28.57142857142857</v>
      </c>
      <c r="V13" s="128">
        <f t="shared" si="0"/>
        <v>1.643192488262911</v>
      </c>
      <c r="W13" s="269">
        <v>3208</v>
      </c>
      <c r="X13" s="279">
        <f t="shared" si="1"/>
        <v>25.785708544329232</v>
      </c>
    </row>
    <row r="14" spans="1:24" ht="9.75" customHeight="1">
      <c r="A14" s="400"/>
      <c r="B14" s="267" t="s">
        <v>125</v>
      </c>
      <c r="C14" s="268"/>
      <c r="D14" s="269">
        <v>49173</v>
      </c>
      <c r="E14" s="269">
        <v>37229</v>
      </c>
      <c r="F14" s="270">
        <f t="shared" si="8"/>
        <v>75.7102474935432</v>
      </c>
      <c r="G14" s="271">
        <v>13838</v>
      </c>
      <c r="H14" s="272">
        <v>559</v>
      </c>
      <c r="I14" s="273">
        <f t="shared" si="2"/>
        <v>4.039601098424628</v>
      </c>
      <c r="J14" s="272">
        <f t="shared" si="3"/>
        <v>393</v>
      </c>
      <c r="K14" s="128">
        <f t="shared" si="4"/>
        <v>70.30411449016101</v>
      </c>
      <c r="L14" s="272">
        <v>107</v>
      </c>
      <c r="M14" s="272">
        <v>7</v>
      </c>
      <c r="N14" s="272">
        <v>14</v>
      </c>
      <c r="O14" s="272">
        <v>265</v>
      </c>
      <c r="P14" s="272">
        <v>111</v>
      </c>
      <c r="Q14" s="274">
        <v>55</v>
      </c>
      <c r="R14" s="275">
        <f t="shared" si="5"/>
        <v>0.050585344702991766</v>
      </c>
      <c r="S14" s="276">
        <v>0</v>
      </c>
      <c r="T14" s="277">
        <f t="shared" si="6"/>
        <v>0</v>
      </c>
      <c r="U14" s="278">
        <f>IF(ISERROR(S14/M14),"N/A",S14/M14*100)</f>
        <v>0</v>
      </c>
      <c r="V14" s="128">
        <f aca="true" t="shared" si="9" ref="V14:V21">IF(ISERROR(M14/H14),"N/A",M14/H14*100)</f>
        <v>1.2522361359570662</v>
      </c>
      <c r="W14" s="269">
        <v>2576</v>
      </c>
      <c r="X14" s="279">
        <f t="shared" si="1"/>
        <v>18.615406850700968</v>
      </c>
    </row>
    <row r="15" spans="1:24" ht="9.75" customHeight="1">
      <c r="A15" s="400"/>
      <c r="B15" s="267" t="s">
        <v>126</v>
      </c>
      <c r="C15" s="268"/>
      <c r="D15" s="269">
        <v>42184</v>
      </c>
      <c r="E15" s="269">
        <v>33576</v>
      </c>
      <c r="F15" s="270">
        <f t="shared" si="8"/>
        <v>79.59415892281434</v>
      </c>
      <c r="G15" s="271">
        <v>12581</v>
      </c>
      <c r="H15" s="272">
        <v>574</v>
      </c>
      <c r="I15" s="273">
        <f t="shared" si="2"/>
        <v>4.562435418488196</v>
      </c>
      <c r="J15" s="272">
        <f t="shared" si="3"/>
        <v>435</v>
      </c>
      <c r="K15" s="128">
        <f t="shared" si="4"/>
        <v>75.78397212543554</v>
      </c>
      <c r="L15" s="272">
        <v>121</v>
      </c>
      <c r="M15" s="272">
        <v>12</v>
      </c>
      <c r="N15" s="272">
        <v>25</v>
      </c>
      <c r="O15" s="272">
        <v>277</v>
      </c>
      <c r="P15" s="272">
        <v>80</v>
      </c>
      <c r="Q15" s="274">
        <v>59</v>
      </c>
      <c r="R15" s="275">
        <f t="shared" si="5"/>
        <v>0.09538192512518877</v>
      </c>
      <c r="S15" s="276">
        <v>1</v>
      </c>
      <c r="T15" s="277">
        <f t="shared" si="6"/>
        <v>0.007948493760432397</v>
      </c>
      <c r="U15" s="278">
        <f t="shared" si="7"/>
        <v>8.333333333333332</v>
      </c>
      <c r="V15" s="128">
        <f t="shared" si="9"/>
        <v>2.0905923344947737</v>
      </c>
      <c r="W15" s="269">
        <v>1786</v>
      </c>
      <c r="X15" s="279">
        <f t="shared" si="1"/>
        <v>14.196009856132264</v>
      </c>
    </row>
    <row r="16" spans="1:24" ht="9.75" customHeight="1">
      <c r="A16" s="400"/>
      <c r="B16" s="280" t="s">
        <v>127</v>
      </c>
      <c r="C16" s="281"/>
      <c r="D16" s="282">
        <v>44482</v>
      </c>
      <c r="E16" s="282">
        <v>33657</v>
      </c>
      <c r="F16" s="270">
        <f t="shared" si="8"/>
        <v>75.66431365496156</v>
      </c>
      <c r="G16" s="283">
        <v>11125</v>
      </c>
      <c r="H16" s="284">
        <v>706</v>
      </c>
      <c r="I16" s="285">
        <f t="shared" si="2"/>
        <v>6.346067415730337</v>
      </c>
      <c r="J16" s="284">
        <f t="shared" si="3"/>
        <v>481</v>
      </c>
      <c r="K16" s="138">
        <f t="shared" si="4"/>
        <v>68.13031161473087</v>
      </c>
      <c r="L16" s="286">
        <v>111</v>
      </c>
      <c r="M16" s="286">
        <v>16</v>
      </c>
      <c r="N16" s="286">
        <v>22</v>
      </c>
      <c r="O16" s="286">
        <v>332</v>
      </c>
      <c r="P16" s="286">
        <v>153</v>
      </c>
      <c r="Q16" s="287">
        <v>72</v>
      </c>
      <c r="R16" s="288">
        <f t="shared" si="5"/>
        <v>0.14382022471910114</v>
      </c>
      <c r="S16" s="289">
        <v>2</v>
      </c>
      <c r="T16" s="290">
        <f t="shared" si="6"/>
        <v>0.017977528089887642</v>
      </c>
      <c r="U16" s="265">
        <f t="shared" si="7"/>
        <v>12.5</v>
      </c>
      <c r="V16" s="128">
        <f t="shared" si="9"/>
        <v>2.26628895184136</v>
      </c>
      <c r="W16" s="282">
        <v>1520</v>
      </c>
      <c r="X16" s="291">
        <f t="shared" si="1"/>
        <v>13.662921348314608</v>
      </c>
    </row>
    <row r="17" spans="1:24" ht="9.75" customHeight="1">
      <c r="A17" s="400"/>
      <c r="B17" s="292" t="s">
        <v>128</v>
      </c>
      <c r="C17" s="293"/>
      <c r="D17" s="294">
        <v>506969</v>
      </c>
      <c r="E17" s="294">
        <v>202114</v>
      </c>
      <c r="F17" s="295">
        <f>E17/D17*100</f>
        <v>39.867131915363665</v>
      </c>
      <c r="G17" s="296">
        <v>62938</v>
      </c>
      <c r="H17" s="297">
        <v>2588</v>
      </c>
      <c r="I17" s="298">
        <f t="shared" si="2"/>
        <v>4.111983221583145</v>
      </c>
      <c r="J17" s="297">
        <f>SUM(L17:O17)</f>
        <v>1801</v>
      </c>
      <c r="K17" s="299">
        <f t="shared" si="4"/>
        <v>69.5904173106646</v>
      </c>
      <c r="L17" s="294">
        <v>531</v>
      </c>
      <c r="M17" s="294">
        <v>47</v>
      </c>
      <c r="N17" s="294">
        <v>79</v>
      </c>
      <c r="O17" s="294">
        <v>1144</v>
      </c>
      <c r="P17" s="294">
        <v>491</v>
      </c>
      <c r="Q17" s="300">
        <v>296</v>
      </c>
      <c r="R17" s="301">
        <f t="shared" si="5"/>
        <v>0.07467666592519621</v>
      </c>
      <c r="S17" s="302">
        <v>6</v>
      </c>
      <c r="T17" s="303">
        <f t="shared" si="6"/>
        <v>0.009533191394705902</v>
      </c>
      <c r="U17" s="304">
        <f t="shared" si="7"/>
        <v>12.76595744680851</v>
      </c>
      <c r="V17" s="299">
        <f t="shared" si="9"/>
        <v>1.8160741885625966</v>
      </c>
      <c r="W17" s="294">
        <v>13524</v>
      </c>
      <c r="X17" s="305">
        <f t="shared" si="1"/>
        <v>21.4878134036671</v>
      </c>
    </row>
    <row r="18" spans="1:24" ht="9.75" customHeight="1">
      <c r="A18" s="400"/>
      <c r="B18" s="23" t="s">
        <v>129</v>
      </c>
      <c r="C18" s="306" t="s">
        <v>130</v>
      </c>
      <c r="D18" s="307" t="s">
        <v>131</v>
      </c>
      <c r="E18" s="307" t="s">
        <v>132</v>
      </c>
      <c r="F18" s="307" t="s">
        <v>132</v>
      </c>
      <c r="G18" s="308">
        <v>19027</v>
      </c>
      <c r="H18" s="309">
        <v>1017</v>
      </c>
      <c r="I18" s="310">
        <f t="shared" si="2"/>
        <v>5.345036001471593</v>
      </c>
      <c r="J18" s="309">
        <f>SUM(L18:O18)</f>
        <v>568</v>
      </c>
      <c r="K18" s="154">
        <f t="shared" si="4"/>
        <v>55.85054080629301</v>
      </c>
      <c r="L18" s="311">
        <v>166</v>
      </c>
      <c r="M18" s="311">
        <v>12</v>
      </c>
      <c r="N18" s="311">
        <v>28</v>
      </c>
      <c r="O18" s="311">
        <v>362</v>
      </c>
      <c r="P18" s="311">
        <v>403</v>
      </c>
      <c r="Q18" s="312">
        <v>46</v>
      </c>
      <c r="R18" s="313">
        <f t="shared" si="5"/>
        <v>0.0630682714037946</v>
      </c>
      <c r="S18" s="314">
        <v>2</v>
      </c>
      <c r="T18" s="315">
        <f t="shared" si="6"/>
        <v>0.010511378567299102</v>
      </c>
      <c r="U18" s="316">
        <f t="shared" si="7"/>
        <v>16.666666666666664</v>
      </c>
      <c r="V18" s="317">
        <f t="shared" si="9"/>
        <v>1.1799410029498525</v>
      </c>
      <c r="W18" s="314">
        <v>3668</v>
      </c>
      <c r="X18" s="318">
        <f t="shared" si="1"/>
        <v>19.27786829242655</v>
      </c>
    </row>
    <row r="19" spans="1:24" ht="9.75" customHeight="1" thickBot="1">
      <c r="A19" s="401"/>
      <c r="B19" s="37" t="s">
        <v>133</v>
      </c>
      <c r="C19" s="319" t="s">
        <v>134</v>
      </c>
      <c r="D19" s="320" t="s">
        <v>131</v>
      </c>
      <c r="E19" s="320" t="s">
        <v>132</v>
      </c>
      <c r="F19" s="321" t="s">
        <v>132</v>
      </c>
      <c r="G19" s="322">
        <v>43911</v>
      </c>
      <c r="H19" s="323">
        <v>1571</v>
      </c>
      <c r="I19" s="324">
        <f t="shared" si="2"/>
        <v>3.5776912390972653</v>
      </c>
      <c r="J19" s="323">
        <f>SUM(L19:O19)</f>
        <v>1233</v>
      </c>
      <c r="K19" s="164">
        <f t="shared" si="4"/>
        <v>78.48504137492043</v>
      </c>
      <c r="L19" s="323">
        <v>365</v>
      </c>
      <c r="M19" s="323">
        <v>35</v>
      </c>
      <c r="N19" s="323">
        <v>51</v>
      </c>
      <c r="O19" s="323">
        <v>782</v>
      </c>
      <c r="P19" s="323">
        <v>88</v>
      </c>
      <c r="Q19" s="325">
        <v>250</v>
      </c>
      <c r="R19" s="326">
        <f t="shared" si="5"/>
        <v>0.07970667941973537</v>
      </c>
      <c r="S19" s="327">
        <v>4</v>
      </c>
      <c r="T19" s="328">
        <f t="shared" si="6"/>
        <v>0.009109334790826899</v>
      </c>
      <c r="U19" s="265">
        <f t="shared" si="7"/>
        <v>11.428571428571429</v>
      </c>
      <c r="V19" s="164">
        <f t="shared" si="9"/>
        <v>2.2278803309993633</v>
      </c>
      <c r="W19" s="327">
        <v>9856</v>
      </c>
      <c r="X19" s="329">
        <f t="shared" si="1"/>
        <v>22.44540092459748</v>
      </c>
    </row>
    <row r="20" spans="1:24" ht="9.75" customHeight="1">
      <c r="A20" s="399" t="s">
        <v>51</v>
      </c>
      <c r="B20" s="254" t="s">
        <v>119</v>
      </c>
      <c r="C20" s="255"/>
      <c r="D20" s="330"/>
      <c r="E20" s="330"/>
      <c r="F20" s="331"/>
      <c r="G20" s="258">
        <v>43</v>
      </c>
      <c r="H20" s="259">
        <v>0</v>
      </c>
      <c r="I20" s="260">
        <f t="shared" si="2"/>
        <v>0</v>
      </c>
      <c r="J20" s="259">
        <f>SUM(L20:O20)</f>
        <v>0</v>
      </c>
      <c r="K20" s="116" t="str">
        <f t="shared" si="4"/>
        <v>N/A</v>
      </c>
      <c r="L20" s="259">
        <v>0</v>
      </c>
      <c r="M20" s="259">
        <v>0</v>
      </c>
      <c r="N20" s="259">
        <v>0</v>
      </c>
      <c r="O20" s="259">
        <v>0</v>
      </c>
      <c r="P20" s="259">
        <v>0</v>
      </c>
      <c r="Q20" s="261">
        <v>0</v>
      </c>
      <c r="R20" s="332">
        <f t="shared" si="5"/>
        <v>0</v>
      </c>
      <c r="S20" s="263">
        <v>0</v>
      </c>
      <c r="T20" s="264">
        <f t="shared" si="6"/>
        <v>0</v>
      </c>
      <c r="U20" s="333" t="str">
        <f t="shared" si="7"/>
        <v>N/A</v>
      </c>
      <c r="V20" s="116" t="str">
        <f t="shared" si="9"/>
        <v>N/A</v>
      </c>
      <c r="W20" s="256">
        <v>26</v>
      </c>
      <c r="X20" s="266">
        <f t="shared" si="1"/>
        <v>60.46511627906976</v>
      </c>
    </row>
    <row r="21" spans="1:24" ht="9.75" customHeight="1">
      <c r="A21" s="400"/>
      <c r="B21" s="267" t="s">
        <v>120</v>
      </c>
      <c r="C21" s="268"/>
      <c r="D21" s="334"/>
      <c r="E21" s="334"/>
      <c r="F21" s="335"/>
      <c r="G21" s="271">
        <v>49</v>
      </c>
      <c r="H21" s="272">
        <v>0</v>
      </c>
      <c r="I21" s="273">
        <f t="shared" si="2"/>
        <v>0</v>
      </c>
      <c r="J21" s="272">
        <f aca="true" t="shared" si="10" ref="J21:J29">SUM(L21:O21)</f>
        <v>0</v>
      </c>
      <c r="K21" s="128" t="str">
        <f t="shared" si="4"/>
        <v>N/A</v>
      </c>
      <c r="L21" s="272">
        <v>0</v>
      </c>
      <c r="M21" s="272">
        <v>0</v>
      </c>
      <c r="N21" s="272">
        <v>0</v>
      </c>
      <c r="O21" s="272">
        <v>0</v>
      </c>
      <c r="P21" s="272">
        <v>0</v>
      </c>
      <c r="Q21" s="274">
        <v>0</v>
      </c>
      <c r="R21" s="275">
        <f t="shared" si="5"/>
        <v>0</v>
      </c>
      <c r="S21" s="276">
        <v>0</v>
      </c>
      <c r="T21" s="277">
        <f t="shared" si="6"/>
        <v>0</v>
      </c>
      <c r="U21" s="278" t="str">
        <f t="shared" si="7"/>
        <v>N/A</v>
      </c>
      <c r="V21" s="128" t="str">
        <f t="shared" si="9"/>
        <v>N/A</v>
      </c>
      <c r="W21" s="269">
        <v>28</v>
      </c>
      <c r="X21" s="279">
        <f t="shared" si="1"/>
        <v>57.14285714285714</v>
      </c>
    </row>
    <row r="22" spans="1:24" ht="9.75" customHeight="1">
      <c r="A22" s="400"/>
      <c r="B22" s="267" t="s">
        <v>121</v>
      </c>
      <c r="C22" s="268"/>
      <c r="D22" s="334"/>
      <c r="E22" s="334"/>
      <c r="F22" s="335"/>
      <c r="G22" s="271">
        <v>124</v>
      </c>
      <c r="H22" s="272">
        <v>1</v>
      </c>
      <c r="I22" s="273">
        <f t="shared" si="2"/>
        <v>0.8064516129032258</v>
      </c>
      <c r="J22" s="272">
        <f t="shared" si="10"/>
        <v>1</v>
      </c>
      <c r="K22" s="128">
        <f t="shared" si="4"/>
        <v>100</v>
      </c>
      <c r="L22" s="272">
        <v>1</v>
      </c>
      <c r="M22" s="272">
        <v>0</v>
      </c>
      <c r="N22" s="272">
        <v>0</v>
      </c>
      <c r="O22" s="272">
        <v>0</v>
      </c>
      <c r="P22" s="272">
        <v>0</v>
      </c>
      <c r="Q22" s="274">
        <v>0</v>
      </c>
      <c r="R22" s="275">
        <f t="shared" si="5"/>
        <v>0</v>
      </c>
      <c r="S22" s="276">
        <v>0</v>
      </c>
      <c r="T22" s="277">
        <f t="shared" si="6"/>
        <v>0</v>
      </c>
      <c r="U22" s="278" t="str">
        <f t="shared" si="7"/>
        <v>N/A</v>
      </c>
      <c r="V22" s="128">
        <f>IF(ISERROR(M22/H22),"N/A",M22/H22*100)</f>
        <v>0</v>
      </c>
      <c r="W22" s="269">
        <v>50</v>
      </c>
      <c r="X22" s="279">
        <f t="shared" si="1"/>
        <v>40.32258064516129</v>
      </c>
    </row>
    <row r="23" spans="1:24" ht="9.75" customHeight="1">
      <c r="A23" s="400"/>
      <c r="B23" s="267" t="s">
        <v>122</v>
      </c>
      <c r="C23" s="268"/>
      <c r="D23" s="334"/>
      <c r="E23" s="334"/>
      <c r="F23" s="335"/>
      <c r="G23" s="271">
        <v>195</v>
      </c>
      <c r="H23" s="272">
        <v>0</v>
      </c>
      <c r="I23" s="273">
        <f t="shared" si="2"/>
        <v>0</v>
      </c>
      <c r="J23" s="272">
        <f t="shared" si="10"/>
        <v>0</v>
      </c>
      <c r="K23" s="128" t="str">
        <f t="shared" si="4"/>
        <v>N/A</v>
      </c>
      <c r="L23" s="272">
        <v>0</v>
      </c>
      <c r="M23" s="272">
        <v>0</v>
      </c>
      <c r="N23" s="272">
        <v>0</v>
      </c>
      <c r="O23" s="272">
        <v>0</v>
      </c>
      <c r="P23" s="272">
        <v>0</v>
      </c>
      <c r="Q23" s="274">
        <v>0</v>
      </c>
      <c r="R23" s="275">
        <f t="shared" si="5"/>
        <v>0</v>
      </c>
      <c r="S23" s="276">
        <v>0</v>
      </c>
      <c r="T23" s="277">
        <f t="shared" si="6"/>
        <v>0</v>
      </c>
      <c r="U23" s="278" t="str">
        <f t="shared" si="7"/>
        <v>N/A</v>
      </c>
      <c r="V23" s="128" t="str">
        <f>IF(ISERROR(M23/H23),"N/A",M23/H23*100)</f>
        <v>N/A</v>
      </c>
      <c r="W23" s="269">
        <v>93</v>
      </c>
      <c r="X23" s="279">
        <f t="shared" si="1"/>
        <v>47.69230769230769</v>
      </c>
    </row>
    <row r="24" spans="1:24" ht="9.75" customHeight="1">
      <c r="A24" s="400"/>
      <c r="B24" s="267" t="s">
        <v>123</v>
      </c>
      <c r="C24" s="268"/>
      <c r="D24" s="334"/>
      <c r="E24" s="334"/>
      <c r="F24" s="335"/>
      <c r="G24" s="271">
        <v>573</v>
      </c>
      <c r="H24" s="272">
        <v>7</v>
      </c>
      <c r="I24" s="273">
        <f t="shared" si="2"/>
        <v>1.2216404886561953</v>
      </c>
      <c r="J24" s="272">
        <f t="shared" si="10"/>
        <v>4</v>
      </c>
      <c r="K24" s="128">
        <f t="shared" si="4"/>
        <v>57.14285714285714</v>
      </c>
      <c r="L24" s="272">
        <v>1</v>
      </c>
      <c r="M24" s="272">
        <v>0</v>
      </c>
      <c r="N24" s="272">
        <v>0</v>
      </c>
      <c r="O24" s="272">
        <v>3</v>
      </c>
      <c r="P24" s="272">
        <v>0</v>
      </c>
      <c r="Q24" s="274">
        <v>3</v>
      </c>
      <c r="R24" s="275">
        <f t="shared" si="5"/>
        <v>0</v>
      </c>
      <c r="S24" s="276">
        <v>0</v>
      </c>
      <c r="T24" s="277">
        <f t="shared" si="6"/>
        <v>0</v>
      </c>
      <c r="U24" s="278" t="str">
        <f t="shared" si="7"/>
        <v>N/A</v>
      </c>
      <c r="V24" s="128">
        <f>IF(ISERROR(M24/H24),"N/A",M24/H24*100)</f>
        <v>0</v>
      </c>
      <c r="W24" s="269">
        <v>269</v>
      </c>
      <c r="X24" s="279">
        <f t="shared" si="1"/>
        <v>46.94589877835951</v>
      </c>
    </row>
    <row r="25" spans="1:24" ht="9.75" customHeight="1">
      <c r="A25" s="400"/>
      <c r="B25" s="267" t="s">
        <v>124</v>
      </c>
      <c r="C25" s="268"/>
      <c r="D25" s="334"/>
      <c r="E25" s="334"/>
      <c r="F25" s="335"/>
      <c r="G25" s="271">
        <v>973</v>
      </c>
      <c r="H25" s="272">
        <v>14</v>
      </c>
      <c r="I25" s="273">
        <f t="shared" si="2"/>
        <v>1.4388489208633095</v>
      </c>
      <c r="J25" s="272">
        <f t="shared" si="10"/>
        <v>11</v>
      </c>
      <c r="K25" s="128">
        <f t="shared" si="4"/>
        <v>78.57142857142857</v>
      </c>
      <c r="L25" s="272">
        <v>3</v>
      </c>
      <c r="M25" s="272">
        <v>0</v>
      </c>
      <c r="N25" s="272">
        <v>0</v>
      </c>
      <c r="O25" s="272">
        <v>8</v>
      </c>
      <c r="P25" s="272">
        <v>3</v>
      </c>
      <c r="Q25" s="274">
        <v>0</v>
      </c>
      <c r="R25" s="275">
        <f t="shared" si="5"/>
        <v>0</v>
      </c>
      <c r="S25" s="276">
        <v>0</v>
      </c>
      <c r="T25" s="277">
        <f t="shared" si="6"/>
        <v>0</v>
      </c>
      <c r="U25" s="278" t="str">
        <f t="shared" si="7"/>
        <v>N/A</v>
      </c>
      <c r="V25" s="128">
        <f>IF(ISERROR(M25/H25),"N/A",M25/H25*100)</f>
        <v>0</v>
      </c>
      <c r="W25" s="269">
        <v>373</v>
      </c>
      <c r="X25" s="279">
        <f t="shared" si="1"/>
        <v>38.335046248715315</v>
      </c>
    </row>
    <row r="26" spans="1:24" ht="9.75" customHeight="1">
      <c r="A26" s="400"/>
      <c r="B26" s="267" t="s">
        <v>125</v>
      </c>
      <c r="C26" s="268"/>
      <c r="D26" s="334"/>
      <c r="E26" s="334"/>
      <c r="F26" s="335"/>
      <c r="G26" s="271">
        <v>1040</v>
      </c>
      <c r="H26" s="272">
        <v>10</v>
      </c>
      <c r="I26" s="273">
        <f t="shared" si="2"/>
        <v>0.9615384615384616</v>
      </c>
      <c r="J26" s="272">
        <f t="shared" si="10"/>
        <v>8</v>
      </c>
      <c r="K26" s="128">
        <f t="shared" si="4"/>
        <v>80</v>
      </c>
      <c r="L26" s="272">
        <v>1</v>
      </c>
      <c r="M26" s="272">
        <v>0</v>
      </c>
      <c r="N26" s="272">
        <v>0</v>
      </c>
      <c r="O26" s="272">
        <v>7</v>
      </c>
      <c r="P26" s="272">
        <v>0</v>
      </c>
      <c r="Q26" s="274">
        <v>2</v>
      </c>
      <c r="R26" s="275">
        <f t="shared" si="5"/>
        <v>0</v>
      </c>
      <c r="S26" s="276">
        <v>0</v>
      </c>
      <c r="T26" s="277">
        <f t="shared" si="6"/>
        <v>0</v>
      </c>
      <c r="U26" s="278" t="str">
        <f t="shared" si="7"/>
        <v>N/A</v>
      </c>
      <c r="V26" s="128">
        <f aca="true" t="shared" si="11" ref="V26:V33">IF(ISERROR(M26/H26),"N/A",M26/H26*100)</f>
        <v>0</v>
      </c>
      <c r="W26" s="269">
        <v>308</v>
      </c>
      <c r="X26" s="279">
        <f t="shared" si="1"/>
        <v>29.615384615384617</v>
      </c>
    </row>
    <row r="27" spans="1:24" ht="9.75" customHeight="1">
      <c r="A27" s="400"/>
      <c r="B27" s="267" t="s">
        <v>126</v>
      </c>
      <c r="C27" s="268"/>
      <c r="D27" s="334"/>
      <c r="E27" s="334"/>
      <c r="F27" s="335"/>
      <c r="G27" s="271">
        <v>861</v>
      </c>
      <c r="H27" s="272">
        <v>22</v>
      </c>
      <c r="I27" s="273">
        <f t="shared" si="2"/>
        <v>2.5551684088269457</v>
      </c>
      <c r="J27" s="272">
        <f t="shared" si="10"/>
        <v>18</v>
      </c>
      <c r="K27" s="128">
        <f t="shared" si="4"/>
        <v>81.81818181818183</v>
      </c>
      <c r="L27" s="272">
        <v>3</v>
      </c>
      <c r="M27" s="272">
        <v>2</v>
      </c>
      <c r="N27" s="272">
        <v>0</v>
      </c>
      <c r="O27" s="272">
        <v>13</v>
      </c>
      <c r="P27" s="272">
        <v>2</v>
      </c>
      <c r="Q27" s="274">
        <v>2</v>
      </c>
      <c r="R27" s="275">
        <f t="shared" si="5"/>
        <v>0.23228803716608595</v>
      </c>
      <c r="S27" s="276">
        <v>0</v>
      </c>
      <c r="T27" s="277">
        <f t="shared" si="6"/>
        <v>0</v>
      </c>
      <c r="U27" s="278">
        <f t="shared" si="7"/>
        <v>0</v>
      </c>
      <c r="V27" s="128">
        <f t="shared" si="11"/>
        <v>9.090909090909092</v>
      </c>
      <c r="W27" s="269">
        <v>249</v>
      </c>
      <c r="X27" s="279">
        <f t="shared" si="1"/>
        <v>28.9198606271777</v>
      </c>
    </row>
    <row r="28" spans="1:24" ht="9.75" customHeight="1">
      <c r="A28" s="400"/>
      <c r="B28" s="280" t="s">
        <v>127</v>
      </c>
      <c r="C28" s="281"/>
      <c r="D28" s="336"/>
      <c r="E28" s="336"/>
      <c r="F28" s="335"/>
      <c r="G28" s="283">
        <v>583</v>
      </c>
      <c r="H28" s="284">
        <v>14</v>
      </c>
      <c r="I28" s="285">
        <f t="shared" si="2"/>
        <v>2.401372212692967</v>
      </c>
      <c r="J28" s="284">
        <f t="shared" si="10"/>
        <v>11</v>
      </c>
      <c r="K28" s="138">
        <f t="shared" si="4"/>
        <v>78.57142857142857</v>
      </c>
      <c r="L28" s="286">
        <v>2</v>
      </c>
      <c r="M28" s="286">
        <v>1</v>
      </c>
      <c r="N28" s="286">
        <v>1</v>
      </c>
      <c r="O28" s="286">
        <v>7</v>
      </c>
      <c r="P28" s="286">
        <v>0</v>
      </c>
      <c r="Q28" s="287">
        <v>3</v>
      </c>
      <c r="R28" s="288">
        <f t="shared" si="5"/>
        <v>0.17152658662092624</v>
      </c>
      <c r="S28" s="289">
        <v>0</v>
      </c>
      <c r="T28" s="290">
        <f t="shared" si="6"/>
        <v>0</v>
      </c>
      <c r="U28" s="337">
        <f t="shared" si="7"/>
        <v>0</v>
      </c>
      <c r="V28" s="138">
        <f t="shared" si="11"/>
        <v>7.142857142857142</v>
      </c>
      <c r="W28" s="282">
        <v>174</v>
      </c>
      <c r="X28" s="291">
        <f t="shared" si="1"/>
        <v>29.845626072041163</v>
      </c>
    </row>
    <row r="29" spans="1:24" ht="9.75" customHeight="1">
      <c r="A29" s="400"/>
      <c r="B29" s="292" t="s">
        <v>128</v>
      </c>
      <c r="C29" s="293"/>
      <c r="D29" s="338"/>
      <c r="E29" s="338"/>
      <c r="F29" s="339"/>
      <c r="G29" s="296">
        <v>4468</v>
      </c>
      <c r="H29" s="297">
        <v>68</v>
      </c>
      <c r="I29" s="298">
        <f t="shared" si="2"/>
        <v>1.521933751119069</v>
      </c>
      <c r="J29" s="297">
        <f t="shared" si="10"/>
        <v>53</v>
      </c>
      <c r="K29" s="299">
        <f t="shared" si="4"/>
        <v>77.94117647058823</v>
      </c>
      <c r="L29" s="294">
        <v>11</v>
      </c>
      <c r="M29" s="294">
        <v>3</v>
      </c>
      <c r="N29" s="294">
        <v>1</v>
      </c>
      <c r="O29" s="294">
        <v>38</v>
      </c>
      <c r="P29" s="294">
        <v>5</v>
      </c>
      <c r="Q29" s="300">
        <v>10</v>
      </c>
      <c r="R29" s="301">
        <f t="shared" si="5"/>
        <v>0.06714413607878246</v>
      </c>
      <c r="S29" s="302">
        <v>0</v>
      </c>
      <c r="T29" s="303">
        <f t="shared" si="6"/>
        <v>0</v>
      </c>
      <c r="U29" s="304">
        <f t="shared" si="7"/>
        <v>0</v>
      </c>
      <c r="V29" s="299">
        <f t="shared" si="11"/>
        <v>4.411764705882353</v>
      </c>
      <c r="W29" s="294">
        <v>1570</v>
      </c>
      <c r="X29" s="305">
        <f t="shared" si="1"/>
        <v>35.13876454789615</v>
      </c>
    </row>
    <row r="30" spans="1:24" ht="9.75" customHeight="1">
      <c r="A30" s="400"/>
      <c r="B30" s="23" t="s">
        <v>129</v>
      </c>
      <c r="C30" s="340" t="s">
        <v>130</v>
      </c>
      <c r="D30" s="341"/>
      <c r="E30" s="341"/>
      <c r="F30" s="341"/>
      <c r="G30" s="308">
        <v>739</v>
      </c>
      <c r="H30" s="309">
        <v>0</v>
      </c>
      <c r="I30" s="310">
        <f t="shared" si="2"/>
        <v>0</v>
      </c>
      <c r="J30" s="309">
        <f>SUM(L30:O30)</f>
        <v>0</v>
      </c>
      <c r="K30" s="154" t="str">
        <f t="shared" si="4"/>
        <v>N/A</v>
      </c>
      <c r="L30" s="311">
        <v>0</v>
      </c>
      <c r="M30" s="311">
        <v>0</v>
      </c>
      <c r="N30" s="311">
        <v>0</v>
      </c>
      <c r="O30" s="311">
        <v>0</v>
      </c>
      <c r="P30" s="311">
        <v>0</v>
      </c>
      <c r="Q30" s="312">
        <v>0</v>
      </c>
      <c r="R30" s="313">
        <f t="shared" si="5"/>
        <v>0</v>
      </c>
      <c r="S30" s="314">
        <v>0</v>
      </c>
      <c r="T30" s="315">
        <f t="shared" si="6"/>
        <v>0</v>
      </c>
      <c r="U30" s="316" t="str">
        <f t="shared" si="7"/>
        <v>N/A</v>
      </c>
      <c r="V30" s="317" t="str">
        <f t="shared" si="11"/>
        <v>N/A</v>
      </c>
      <c r="W30" s="342">
        <v>309</v>
      </c>
      <c r="X30" s="318">
        <f t="shared" si="1"/>
        <v>41.81326116373478</v>
      </c>
    </row>
    <row r="31" spans="1:24" ht="9.75" customHeight="1" thickBot="1">
      <c r="A31" s="401"/>
      <c r="B31" s="23" t="s">
        <v>133</v>
      </c>
      <c r="C31" s="23" t="s">
        <v>134</v>
      </c>
      <c r="D31" s="343"/>
      <c r="E31" s="343"/>
      <c r="F31" s="344"/>
      <c r="G31" s="322">
        <v>3729</v>
      </c>
      <c r="H31" s="323">
        <v>68</v>
      </c>
      <c r="I31" s="324">
        <f t="shared" si="2"/>
        <v>1.8235451863770447</v>
      </c>
      <c r="J31" s="323">
        <f>SUM(L31:O31)</f>
        <v>53</v>
      </c>
      <c r="K31" s="164">
        <f t="shared" si="4"/>
        <v>77.94117647058823</v>
      </c>
      <c r="L31" s="323">
        <v>11</v>
      </c>
      <c r="M31" s="323">
        <v>3</v>
      </c>
      <c r="N31" s="323">
        <v>1</v>
      </c>
      <c r="O31" s="323">
        <v>38</v>
      </c>
      <c r="P31" s="323">
        <v>5</v>
      </c>
      <c r="Q31" s="325">
        <v>10</v>
      </c>
      <c r="R31" s="326">
        <f t="shared" si="5"/>
        <v>0.08045052292839903</v>
      </c>
      <c r="S31" s="327">
        <v>0</v>
      </c>
      <c r="T31" s="328">
        <f t="shared" si="6"/>
        <v>0</v>
      </c>
      <c r="U31" s="345">
        <f t="shared" si="7"/>
        <v>0</v>
      </c>
      <c r="V31" s="164">
        <f t="shared" si="11"/>
        <v>4.411764705882353</v>
      </c>
      <c r="W31" s="346">
        <v>1191</v>
      </c>
      <c r="X31" s="329">
        <f t="shared" si="1"/>
        <v>31.938857602574416</v>
      </c>
    </row>
    <row r="32" spans="1:24" ht="9.75" customHeight="1">
      <c r="A32" s="399" t="s">
        <v>135</v>
      </c>
      <c r="B32" s="254" t="s">
        <v>119</v>
      </c>
      <c r="C32" s="255"/>
      <c r="D32" s="256">
        <v>58334</v>
      </c>
      <c r="E32" s="256">
        <v>17696</v>
      </c>
      <c r="F32" s="257">
        <f>E32/D32*100</f>
        <v>30.33565330681935</v>
      </c>
      <c r="G32" s="258">
        <v>3267</v>
      </c>
      <c r="H32" s="259">
        <v>26</v>
      </c>
      <c r="I32" s="260">
        <f t="shared" si="2"/>
        <v>0.7958371594735231</v>
      </c>
      <c r="J32" s="259">
        <f>SUM(L32:O32)</f>
        <v>17</v>
      </c>
      <c r="K32" s="116">
        <f t="shared" si="4"/>
        <v>65.38461538461539</v>
      </c>
      <c r="L32" s="259">
        <v>9</v>
      </c>
      <c r="M32" s="259">
        <v>1</v>
      </c>
      <c r="N32" s="259">
        <v>1</v>
      </c>
      <c r="O32" s="259">
        <v>6</v>
      </c>
      <c r="P32" s="259">
        <v>6</v>
      </c>
      <c r="Q32" s="261">
        <v>3</v>
      </c>
      <c r="R32" s="332">
        <f t="shared" si="5"/>
        <v>0.030609121518212427</v>
      </c>
      <c r="S32" s="263">
        <v>1</v>
      </c>
      <c r="T32" s="264">
        <f t="shared" si="6"/>
        <v>0.030609121518212427</v>
      </c>
      <c r="U32" s="333">
        <f t="shared" si="7"/>
        <v>100</v>
      </c>
      <c r="V32" s="116">
        <f t="shared" si="11"/>
        <v>3.8461538461538463</v>
      </c>
      <c r="W32" s="256">
        <v>1602</v>
      </c>
      <c r="X32" s="266">
        <f t="shared" si="1"/>
        <v>49.03581267217631</v>
      </c>
    </row>
    <row r="33" spans="1:24" ht="9.75" customHeight="1">
      <c r="A33" s="400"/>
      <c r="B33" s="267" t="s">
        <v>120</v>
      </c>
      <c r="C33" s="268"/>
      <c r="D33" s="269">
        <v>55913</v>
      </c>
      <c r="E33" s="269">
        <v>15465</v>
      </c>
      <c r="F33" s="270">
        <f>E33/D33*100</f>
        <v>27.659041725537893</v>
      </c>
      <c r="G33" s="271">
        <v>4146</v>
      </c>
      <c r="H33" s="272">
        <v>41</v>
      </c>
      <c r="I33" s="273">
        <f t="shared" si="2"/>
        <v>0.9889049686444766</v>
      </c>
      <c r="J33" s="272">
        <f aca="true" t="shared" si="12" ref="J33:J41">SUM(L33:O33)</f>
        <v>31</v>
      </c>
      <c r="K33" s="128">
        <f t="shared" si="4"/>
        <v>75.60975609756098</v>
      </c>
      <c r="L33" s="272">
        <v>15</v>
      </c>
      <c r="M33" s="272">
        <v>0</v>
      </c>
      <c r="N33" s="272">
        <v>0</v>
      </c>
      <c r="O33" s="272">
        <v>16</v>
      </c>
      <c r="P33" s="272">
        <v>8</v>
      </c>
      <c r="Q33" s="274">
        <v>2</v>
      </c>
      <c r="R33" s="275">
        <f t="shared" si="5"/>
        <v>0</v>
      </c>
      <c r="S33" s="276">
        <v>0</v>
      </c>
      <c r="T33" s="277">
        <f t="shared" si="6"/>
        <v>0</v>
      </c>
      <c r="U33" s="278" t="str">
        <f t="shared" si="7"/>
        <v>N/A</v>
      </c>
      <c r="V33" s="128">
        <f t="shared" si="11"/>
        <v>0</v>
      </c>
      <c r="W33" s="269">
        <v>1095</v>
      </c>
      <c r="X33" s="279">
        <f t="shared" si="1"/>
        <v>26.410998552821997</v>
      </c>
    </row>
    <row r="34" spans="1:24" ht="9.75" customHeight="1">
      <c r="A34" s="400"/>
      <c r="B34" s="267" t="s">
        <v>121</v>
      </c>
      <c r="C34" s="268"/>
      <c r="D34" s="269">
        <v>59328</v>
      </c>
      <c r="E34" s="269">
        <v>19146</v>
      </c>
      <c r="F34" s="270">
        <f aca="true" t="shared" si="13" ref="F34:F40">E34/D34*100</f>
        <v>32.271440129449836</v>
      </c>
      <c r="G34" s="271">
        <v>5413</v>
      </c>
      <c r="H34" s="272">
        <v>62</v>
      </c>
      <c r="I34" s="273">
        <f t="shared" si="2"/>
        <v>1.1453907260299279</v>
      </c>
      <c r="J34" s="272">
        <f t="shared" si="12"/>
        <v>54</v>
      </c>
      <c r="K34" s="128">
        <f t="shared" si="4"/>
        <v>87.09677419354838</v>
      </c>
      <c r="L34" s="272">
        <v>24</v>
      </c>
      <c r="M34" s="272">
        <v>2</v>
      </c>
      <c r="N34" s="272">
        <v>0</v>
      </c>
      <c r="O34" s="272">
        <v>28</v>
      </c>
      <c r="P34" s="272">
        <v>8</v>
      </c>
      <c r="Q34" s="274">
        <v>0</v>
      </c>
      <c r="R34" s="275">
        <f t="shared" si="5"/>
        <v>0.03694808793644929</v>
      </c>
      <c r="S34" s="276">
        <v>0</v>
      </c>
      <c r="T34" s="277">
        <f t="shared" si="6"/>
        <v>0</v>
      </c>
      <c r="U34" s="278">
        <f t="shared" si="7"/>
        <v>0</v>
      </c>
      <c r="V34" s="128">
        <f>IF(ISERROR(M34/H34),"N/A",M34/H34*100)</f>
        <v>3.225806451612903</v>
      </c>
      <c r="W34" s="269">
        <v>1351</v>
      </c>
      <c r="X34" s="279">
        <f t="shared" si="1"/>
        <v>24.958433401071495</v>
      </c>
    </row>
    <row r="35" spans="1:24" ht="9.75" customHeight="1">
      <c r="A35" s="400"/>
      <c r="B35" s="267" t="s">
        <v>122</v>
      </c>
      <c r="C35" s="268"/>
      <c r="D35" s="269">
        <v>71325</v>
      </c>
      <c r="E35" s="269">
        <v>30708</v>
      </c>
      <c r="F35" s="270">
        <f t="shared" si="13"/>
        <v>43.05362776025237</v>
      </c>
      <c r="G35" s="271">
        <v>9355</v>
      </c>
      <c r="H35" s="272">
        <v>136</v>
      </c>
      <c r="I35" s="273">
        <f t="shared" si="2"/>
        <v>1.4537680384820952</v>
      </c>
      <c r="J35" s="272">
        <f t="shared" si="12"/>
        <v>105</v>
      </c>
      <c r="K35" s="128">
        <f t="shared" si="4"/>
        <v>77.20588235294117</v>
      </c>
      <c r="L35" s="272">
        <v>50</v>
      </c>
      <c r="M35" s="272">
        <v>2</v>
      </c>
      <c r="N35" s="272">
        <v>4</v>
      </c>
      <c r="O35" s="272">
        <v>49</v>
      </c>
      <c r="P35" s="272">
        <v>20</v>
      </c>
      <c r="Q35" s="274">
        <v>12</v>
      </c>
      <c r="R35" s="275">
        <f t="shared" si="5"/>
        <v>0.021378941742383754</v>
      </c>
      <c r="S35" s="276">
        <v>0</v>
      </c>
      <c r="T35" s="277">
        <f t="shared" si="6"/>
        <v>0</v>
      </c>
      <c r="U35" s="278">
        <f t="shared" si="7"/>
        <v>0</v>
      </c>
      <c r="V35" s="128">
        <f>IF(ISERROR(M35/H35),"N/A",M35/H35*100)</f>
        <v>1.4705882352941175</v>
      </c>
      <c r="W35" s="269">
        <v>2083</v>
      </c>
      <c r="X35" s="279">
        <f t="shared" si="1"/>
        <v>22.26616782469268</v>
      </c>
    </row>
    <row r="36" spans="1:24" ht="9.75" customHeight="1">
      <c r="A36" s="400"/>
      <c r="B36" s="267" t="s">
        <v>123</v>
      </c>
      <c r="C36" s="268"/>
      <c r="D36" s="269">
        <v>74139</v>
      </c>
      <c r="E36" s="269">
        <v>46144</v>
      </c>
      <c r="F36" s="270">
        <f t="shared" si="13"/>
        <v>62.23984677430232</v>
      </c>
      <c r="G36" s="271">
        <v>18005</v>
      </c>
      <c r="H36" s="272">
        <v>383</v>
      </c>
      <c r="I36" s="273">
        <f t="shared" si="2"/>
        <v>2.1271868925298527</v>
      </c>
      <c r="J36" s="272">
        <f t="shared" si="12"/>
        <v>301</v>
      </c>
      <c r="K36" s="128">
        <f t="shared" si="4"/>
        <v>78.59007832898173</v>
      </c>
      <c r="L36" s="272">
        <v>116</v>
      </c>
      <c r="M36" s="272">
        <v>3</v>
      </c>
      <c r="N36" s="272">
        <v>11</v>
      </c>
      <c r="O36" s="272">
        <v>171</v>
      </c>
      <c r="P36" s="272">
        <v>49</v>
      </c>
      <c r="Q36" s="274">
        <v>32</v>
      </c>
      <c r="R36" s="275">
        <f t="shared" si="5"/>
        <v>0.01666203832268814</v>
      </c>
      <c r="S36" s="276">
        <v>1</v>
      </c>
      <c r="T36" s="277">
        <f t="shared" si="6"/>
        <v>0.005554012774229381</v>
      </c>
      <c r="U36" s="278">
        <f t="shared" si="7"/>
        <v>33.33333333333333</v>
      </c>
      <c r="V36" s="128">
        <f>IF(ISERROR(M36/H36),"N/A",M36/H36*100)</f>
        <v>0.7832898172323759</v>
      </c>
      <c r="W36" s="269">
        <v>4029</v>
      </c>
      <c r="X36" s="279">
        <f t="shared" si="1"/>
        <v>22.377117467370176</v>
      </c>
    </row>
    <row r="37" spans="1:24" ht="9.75" customHeight="1">
      <c r="A37" s="400"/>
      <c r="B37" s="267" t="s">
        <v>124</v>
      </c>
      <c r="C37" s="268"/>
      <c r="D37" s="269">
        <v>64877</v>
      </c>
      <c r="E37" s="269">
        <v>49377</v>
      </c>
      <c r="F37" s="270">
        <f t="shared" si="13"/>
        <v>76.10863634261756</v>
      </c>
      <c r="G37" s="271">
        <v>21780</v>
      </c>
      <c r="H37" s="272">
        <v>491</v>
      </c>
      <c r="I37" s="273">
        <f t="shared" si="2"/>
        <v>2.2543617998163454</v>
      </c>
      <c r="J37" s="272">
        <f t="shared" si="12"/>
        <v>392</v>
      </c>
      <c r="K37" s="128">
        <f t="shared" si="4"/>
        <v>79.83706720977597</v>
      </c>
      <c r="L37" s="272">
        <v>168</v>
      </c>
      <c r="M37" s="272">
        <v>7</v>
      </c>
      <c r="N37" s="272">
        <v>17</v>
      </c>
      <c r="O37" s="272">
        <v>200</v>
      </c>
      <c r="P37" s="272">
        <v>63</v>
      </c>
      <c r="Q37" s="274">
        <v>36</v>
      </c>
      <c r="R37" s="275">
        <f t="shared" si="5"/>
        <v>0.032139577594123045</v>
      </c>
      <c r="S37" s="276">
        <v>0</v>
      </c>
      <c r="T37" s="277">
        <f t="shared" si="6"/>
        <v>0</v>
      </c>
      <c r="U37" s="278">
        <f t="shared" si="7"/>
        <v>0</v>
      </c>
      <c r="V37" s="128">
        <f>IF(ISERROR(M37/H37),"N/A",M37/H37*100)</f>
        <v>1.4256619144602851</v>
      </c>
      <c r="W37" s="269">
        <v>3888</v>
      </c>
      <c r="X37" s="279">
        <f t="shared" si="1"/>
        <v>17.85123966942149</v>
      </c>
    </row>
    <row r="38" spans="1:24" ht="9.75" customHeight="1">
      <c r="A38" s="400"/>
      <c r="B38" s="267" t="s">
        <v>125</v>
      </c>
      <c r="C38" s="268"/>
      <c r="D38" s="269">
        <v>58862</v>
      </c>
      <c r="E38" s="269">
        <v>50385</v>
      </c>
      <c r="F38" s="270">
        <f t="shared" si="13"/>
        <v>85.59851856885597</v>
      </c>
      <c r="G38" s="271">
        <v>21287</v>
      </c>
      <c r="H38" s="272">
        <v>630</v>
      </c>
      <c r="I38" s="273">
        <f t="shared" si="2"/>
        <v>2.95955277869122</v>
      </c>
      <c r="J38" s="272">
        <f t="shared" si="12"/>
        <v>473</v>
      </c>
      <c r="K38" s="128">
        <f t="shared" si="4"/>
        <v>75.07936507936508</v>
      </c>
      <c r="L38" s="272">
        <v>180</v>
      </c>
      <c r="M38" s="272">
        <v>8</v>
      </c>
      <c r="N38" s="272">
        <v>17</v>
      </c>
      <c r="O38" s="272">
        <v>268</v>
      </c>
      <c r="P38" s="272">
        <v>102</v>
      </c>
      <c r="Q38" s="274">
        <v>55</v>
      </c>
      <c r="R38" s="275">
        <f t="shared" si="5"/>
        <v>0.037581622586555175</v>
      </c>
      <c r="S38" s="276">
        <v>2</v>
      </c>
      <c r="T38" s="277">
        <f t="shared" si="6"/>
        <v>0.009395405646638794</v>
      </c>
      <c r="U38" s="278">
        <f t="shared" si="7"/>
        <v>25</v>
      </c>
      <c r="V38" s="128">
        <f aca="true" t="shared" si="14" ref="V38:V45">IF(ISERROR(M38/H38),"N/A",M38/H38*100)</f>
        <v>1.2698412698412698</v>
      </c>
      <c r="W38" s="269">
        <v>3112</v>
      </c>
      <c r="X38" s="279">
        <f t="shared" si="1"/>
        <v>14.619251186169963</v>
      </c>
    </row>
    <row r="39" spans="1:24" ht="9.75" customHeight="1">
      <c r="A39" s="400"/>
      <c r="B39" s="267" t="s">
        <v>126</v>
      </c>
      <c r="C39" s="268"/>
      <c r="D39" s="269">
        <v>56219</v>
      </c>
      <c r="E39" s="269">
        <v>47908</v>
      </c>
      <c r="F39" s="270">
        <f t="shared" si="13"/>
        <v>85.21674167096533</v>
      </c>
      <c r="G39" s="271">
        <v>18580</v>
      </c>
      <c r="H39" s="272">
        <v>621</v>
      </c>
      <c r="I39" s="273">
        <f t="shared" si="2"/>
        <v>3.342303552206674</v>
      </c>
      <c r="J39" s="272">
        <f t="shared" si="12"/>
        <v>458</v>
      </c>
      <c r="K39" s="128">
        <f t="shared" si="4"/>
        <v>73.75201288244766</v>
      </c>
      <c r="L39" s="272">
        <v>168</v>
      </c>
      <c r="M39" s="272">
        <v>10</v>
      </c>
      <c r="N39" s="272">
        <v>16</v>
      </c>
      <c r="O39" s="272">
        <v>264</v>
      </c>
      <c r="P39" s="272">
        <v>120</v>
      </c>
      <c r="Q39" s="274">
        <v>43</v>
      </c>
      <c r="R39" s="275">
        <f t="shared" si="5"/>
        <v>0.05382131324004305</v>
      </c>
      <c r="S39" s="276">
        <v>2</v>
      </c>
      <c r="T39" s="277">
        <f t="shared" si="6"/>
        <v>0.010764262648008612</v>
      </c>
      <c r="U39" s="278">
        <f t="shared" si="7"/>
        <v>20</v>
      </c>
      <c r="V39" s="128">
        <f t="shared" si="14"/>
        <v>1.610305958132045</v>
      </c>
      <c r="W39" s="269">
        <v>2308</v>
      </c>
      <c r="X39" s="279">
        <f t="shared" si="1"/>
        <v>12.421959095801938</v>
      </c>
    </row>
    <row r="40" spans="1:24" ht="9.75" customHeight="1">
      <c r="A40" s="400"/>
      <c r="B40" s="280" t="s">
        <v>127</v>
      </c>
      <c r="C40" s="281"/>
      <c r="D40" s="282">
        <v>92079</v>
      </c>
      <c r="E40" s="282">
        <v>69099</v>
      </c>
      <c r="F40" s="270">
        <f t="shared" si="13"/>
        <v>75.04316945231811</v>
      </c>
      <c r="G40" s="283">
        <v>16836</v>
      </c>
      <c r="H40" s="284">
        <v>844</v>
      </c>
      <c r="I40" s="285">
        <f t="shared" si="2"/>
        <v>5.013067236873367</v>
      </c>
      <c r="J40" s="284">
        <f t="shared" si="12"/>
        <v>588</v>
      </c>
      <c r="K40" s="138">
        <f t="shared" si="4"/>
        <v>69.66824644549763</v>
      </c>
      <c r="L40" s="286">
        <v>182</v>
      </c>
      <c r="M40" s="286">
        <v>5</v>
      </c>
      <c r="N40" s="286">
        <v>28</v>
      </c>
      <c r="O40" s="286">
        <v>373</v>
      </c>
      <c r="P40" s="286">
        <v>180</v>
      </c>
      <c r="Q40" s="287">
        <v>76</v>
      </c>
      <c r="R40" s="288">
        <f t="shared" si="5"/>
        <v>0.029698265621287717</v>
      </c>
      <c r="S40" s="289">
        <v>1</v>
      </c>
      <c r="T40" s="290">
        <f t="shared" si="6"/>
        <v>0.005939653124257543</v>
      </c>
      <c r="U40" s="337">
        <f t="shared" si="7"/>
        <v>20</v>
      </c>
      <c r="V40" s="138">
        <f t="shared" si="14"/>
        <v>0.5924170616113744</v>
      </c>
      <c r="W40" s="282">
        <v>2354</v>
      </c>
      <c r="X40" s="291">
        <f t="shared" si="1"/>
        <v>13.981943454502257</v>
      </c>
    </row>
    <row r="41" spans="1:24" ht="9.75" customHeight="1">
      <c r="A41" s="400"/>
      <c r="B41" s="292" t="s">
        <v>128</v>
      </c>
      <c r="C41" s="293"/>
      <c r="D41" s="294">
        <v>591076</v>
      </c>
      <c r="E41" s="294">
        <v>345928</v>
      </c>
      <c r="F41" s="295">
        <f>E41/D41*100</f>
        <v>58.525130440078776</v>
      </c>
      <c r="G41" s="296">
        <v>118669</v>
      </c>
      <c r="H41" s="297">
        <v>3234</v>
      </c>
      <c r="I41" s="298">
        <f t="shared" si="2"/>
        <v>2.7252273129460938</v>
      </c>
      <c r="J41" s="297">
        <f t="shared" si="12"/>
        <v>2419</v>
      </c>
      <c r="K41" s="299">
        <f t="shared" si="4"/>
        <v>74.79901051329622</v>
      </c>
      <c r="L41" s="294">
        <v>912</v>
      </c>
      <c r="M41" s="294">
        <v>38</v>
      </c>
      <c r="N41" s="294">
        <v>94</v>
      </c>
      <c r="O41" s="294">
        <v>1375</v>
      </c>
      <c r="P41" s="294">
        <v>556</v>
      </c>
      <c r="Q41" s="300">
        <v>259</v>
      </c>
      <c r="R41" s="301">
        <f t="shared" si="5"/>
        <v>0.03202184226714643</v>
      </c>
      <c r="S41" s="302">
        <v>7</v>
      </c>
      <c r="T41" s="303">
        <f t="shared" si="6"/>
        <v>0.005898760417632238</v>
      </c>
      <c r="U41" s="304">
        <f t="shared" si="7"/>
        <v>18.421052631578945</v>
      </c>
      <c r="V41" s="299">
        <f t="shared" si="14"/>
        <v>1.1750154607297465</v>
      </c>
      <c r="W41" s="294">
        <v>21822</v>
      </c>
      <c r="X41" s="305">
        <f t="shared" si="1"/>
        <v>18.38896426193867</v>
      </c>
    </row>
    <row r="42" spans="1:24" ht="9.75" customHeight="1">
      <c r="A42" s="400"/>
      <c r="B42" s="23" t="s">
        <v>129</v>
      </c>
      <c r="C42" s="340" t="s">
        <v>130</v>
      </c>
      <c r="D42" s="307" t="s">
        <v>131</v>
      </c>
      <c r="E42" s="307" t="s">
        <v>132</v>
      </c>
      <c r="F42" s="307" t="s">
        <v>132</v>
      </c>
      <c r="G42" s="308">
        <v>36042</v>
      </c>
      <c r="H42" s="309">
        <v>1320</v>
      </c>
      <c r="I42" s="310">
        <f t="shared" si="2"/>
        <v>3.6623938738138837</v>
      </c>
      <c r="J42" s="309">
        <f>SUM(L42:O42)</f>
        <v>802</v>
      </c>
      <c r="K42" s="154">
        <f t="shared" si="4"/>
        <v>60.75757575757576</v>
      </c>
      <c r="L42" s="311">
        <v>290</v>
      </c>
      <c r="M42" s="311">
        <v>8</v>
      </c>
      <c r="N42" s="311">
        <v>33</v>
      </c>
      <c r="O42" s="311">
        <v>471</v>
      </c>
      <c r="P42" s="311">
        <v>480</v>
      </c>
      <c r="Q42" s="312">
        <v>42</v>
      </c>
      <c r="R42" s="313">
        <f t="shared" si="5"/>
        <v>0.02219632650796293</v>
      </c>
      <c r="S42" s="314">
        <v>1</v>
      </c>
      <c r="T42" s="315">
        <f t="shared" si="6"/>
        <v>0.0027745408134953664</v>
      </c>
      <c r="U42" s="316">
        <f t="shared" si="7"/>
        <v>12.5</v>
      </c>
      <c r="V42" s="317">
        <f t="shared" si="14"/>
        <v>0.6060606060606061</v>
      </c>
      <c r="W42" s="342">
        <v>5594</v>
      </c>
      <c r="X42" s="318">
        <f t="shared" si="1"/>
        <v>15.52078131069308</v>
      </c>
    </row>
    <row r="43" spans="1:24" ht="9.75" customHeight="1" thickBot="1">
      <c r="A43" s="401"/>
      <c r="B43" s="23" t="s">
        <v>133</v>
      </c>
      <c r="C43" s="23" t="s">
        <v>134</v>
      </c>
      <c r="D43" s="320" t="s">
        <v>131</v>
      </c>
      <c r="E43" s="320" t="s">
        <v>132</v>
      </c>
      <c r="F43" s="321" t="s">
        <v>132</v>
      </c>
      <c r="G43" s="322">
        <v>82627</v>
      </c>
      <c r="H43" s="323">
        <v>1914</v>
      </c>
      <c r="I43" s="324">
        <f t="shared" si="2"/>
        <v>2.3164340953925473</v>
      </c>
      <c r="J43" s="323">
        <f>SUM(L43:O43)</f>
        <v>1617</v>
      </c>
      <c r="K43" s="164">
        <f t="shared" si="4"/>
        <v>84.48275862068965</v>
      </c>
      <c r="L43" s="323">
        <v>622</v>
      </c>
      <c r="M43" s="323">
        <v>30</v>
      </c>
      <c r="N43" s="323">
        <v>61</v>
      </c>
      <c r="O43" s="323">
        <v>904</v>
      </c>
      <c r="P43" s="323">
        <v>76</v>
      </c>
      <c r="Q43" s="325">
        <v>217</v>
      </c>
      <c r="R43" s="326">
        <f t="shared" si="5"/>
        <v>0.03630774444188945</v>
      </c>
      <c r="S43" s="327">
        <v>6</v>
      </c>
      <c r="T43" s="328">
        <f t="shared" si="6"/>
        <v>0.007261548888377892</v>
      </c>
      <c r="U43" s="345">
        <f t="shared" si="7"/>
        <v>20</v>
      </c>
      <c r="V43" s="164">
        <f>IF(ISERROR(M43/H43),"N/A",M43/H43*100)</f>
        <v>1.5673981191222568</v>
      </c>
      <c r="W43" s="346">
        <v>16228</v>
      </c>
      <c r="X43" s="329">
        <f t="shared" si="1"/>
        <v>19.64006922676607</v>
      </c>
    </row>
    <row r="44" spans="1:24" ht="9.75" customHeight="1">
      <c r="A44" s="399" t="s">
        <v>53</v>
      </c>
      <c r="B44" s="254" t="s">
        <v>119</v>
      </c>
      <c r="C44" s="255"/>
      <c r="D44" s="330"/>
      <c r="E44" s="330"/>
      <c r="F44" s="331"/>
      <c r="G44" s="258">
        <v>8</v>
      </c>
      <c r="H44" s="259">
        <v>0</v>
      </c>
      <c r="I44" s="260">
        <f t="shared" si="2"/>
        <v>0</v>
      </c>
      <c r="J44" s="259">
        <f>SUM(L44:O44)</f>
        <v>0</v>
      </c>
      <c r="K44" s="116" t="str">
        <f t="shared" si="4"/>
        <v>N/A</v>
      </c>
      <c r="L44" s="259">
        <v>0</v>
      </c>
      <c r="M44" s="259">
        <v>0</v>
      </c>
      <c r="N44" s="259">
        <v>0</v>
      </c>
      <c r="O44" s="259">
        <v>0</v>
      </c>
      <c r="P44" s="259">
        <v>0</v>
      </c>
      <c r="Q44" s="261">
        <v>0</v>
      </c>
      <c r="R44" s="332">
        <f t="shared" si="5"/>
        <v>0</v>
      </c>
      <c r="S44" s="263">
        <v>0</v>
      </c>
      <c r="T44" s="264">
        <f t="shared" si="6"/>
        <v>0</v>
      </c>
      <c r="U44" s="265" t="str">
        <f t="shared" si="7"/>
        <v>N/A</v>
      </c>
      <c r="V44" s="116" t="str">
        <f t="shared" si="14"/>
        <v>N/A</v>
      </c>
      <c r="W44" s="347">
        <v>7</v>
      </c>
      <c r="X44" s="266">
        <f t="shared" si="1"/>
        <v>87.5</v>
      </c>
    </row>
    <row r="45" spans="1:24" ht="9.75" customHeight="1">
      <c r="A45" s="400"/>
      <c r="B45" s="267" t="s">
        <v>120</v>
      </c>
      <c r="C45" s="268"/>
      <c r="D45" s="334"/>
      <c r="E45" s="334"/>
      <c r="F45" s="335"/>
      <c r="G45" s="271">
        <v>13</v>
      </c>
      <c r="H45" s="272">
        <v>0</v>
      </c>
      <c r="I45" s="273">
        <f t="shared" si="2"/>
        <v>0</v>
      </c>
      <c r="J45" s="272">
        <f aca="true" t="shared" si="15" ref="J45:J53">SUM(L45:O45)</f>
        <v>0</v>
      </c>
      <c r="K45" s="128" t="str">
        <f t="shared" si="4"/>
        <v>N/A</v>
      </c>
      <c r="L45" s="272">
        <v>0</v>
      </c>
      <c r="M45" s="272">
        <v>0</v>
      </c>
      <c r="N45" s="272">
        <v>0</v>
      </c>
      <c r="O45" s="272">
        <v>0</v>
      </c>
      <c r="P45" s="272">
        <v>0</v>
      </c>
      <c r="Q45" s="274">
        <v>0</v>
      </c>
      <c r="R45" s="275">
        <f t="shared" si="5"/>
        <v>0</v>
      </c>
      <c r="S45" s="276">
        <v>0</v>
      </c>
      <c r="T45" s="277">
        <f t="shared" si="6"/>
        <v>0</v>
      </c>
      <c r="U45" s="278" t="str">
        <f t="shared" si="7"/>
        <v>N/A</v>
      </c>
      <c r="V45" s="128" t="str">
        <f t="shared" si="14"/>
        <v>N/A</v>
      </c>
      <c r="W45" s="348">
        <v>7</v>
      </c>
      <c r="X45" s="279">
        <f t="shared" si="1"/>
        <v>53.84615384615385</v>
      </c>
    </row>
    <row r="46" spans="1:24" ht="9.75" customHeight="1">
      <c r="A46" s="400"/>
      <c r="B46" s="267" t="s">
        <v>121</v>
      </c>
      <c r="C46" s="268"/>
      <c r="D46" s="334"/>
      <c r="E46" s="334"/>
      <c r="F46" s="335"/>
      <c r="G46" s="271">
        <v>20</v>
      </c>
      <c r="H46" s="272">
        <v>0</v>
      </c>
      <c r="I46" s="273">
        <f t="shared" si="2"/>
        <v>0</v>
      </c>
      <c r="J46" s="272">
        <f t="shared" si="15"/>
        <v>0</v>
      </c>
      <c r="K46" s="128" t="str">
        <f t="shared" si="4"/>
        <v>N/A</v>
      </c>
      <c r="L46" s="272">
        <v>0</v>
      </c>
      <c r="M46" s="272">
        <v>0</v>
      </c>
      <c r="N46" s="272">
        <v>0</v>
      </c>
      <c r="O46" s="272">
        <v>0</v>
      </c>
      <c r="P46" s="272">
        <v>0</v>
      </c>
      <c r="Q46" s="274">
        <v>0</v>
      </c>
      <c r="R46" s="275">
        <f t="shared" si="5"/>
        <v>0</v>
      </c>
      <c r="S46" s="276">
        <v>0</v>
      </c>
      <c r="T46" s="277">
        <f t="shared" si="6"/>
        <v>0</v>
      </c>
      <c r="U46" s="278" t="str">
        <f t="shared" si="7"/>
        <v>N/A</v>
      </c>
      <c r="V46" s="128" t="str">
        <f>IF(ISERROR(M46/H46),"N/A",M46/H46*100)</f>
        <v>N/A</v>
      </c>
      <c r="W46" s="348">
        <v>19</v>
      </c>
      <c r="X46" s="279">
        <f t="shared" si="1"/>
        <v>95</v>
      </c>
    </row>
    <row r="47" spans="1:24" ht="9.75" customHeight="1">
      <c r="A47" s="400"/>
      <c r="B47" s="267" t="s">
        <v>122</v>
      </c>
      <c r="C47" s="268"/>
      <c r="D47" s="334"/>
      <c r="E47" s="334"/>
      <c r="F47" s="335"/>
      <c r="G47" s="271">
        <v>36</v>
      </c>
      <c r="H47" s="272">
        <v>1</v>
      </c>
      <c r="I47" s="273">
        <f t="shared" si="2"/>
        <v>2.7777777777777777</v>
      </c>
      <c r="J47" s="272">
        <f t="shared" si="15"/>
        <v>1</v>
      </c>
      <c r="K47" s="128">
        <f t="shared" si="4"/>
        <v>100</v>
      </c>
      <c r="L47" s="272">
        <v>1</v>
      </c>
      <c r="M47" s="272">
        <v>0</v>
      </c>
      <c r="N47" s="272">
        <v>0</v>
      </c>
      <c r="O47" s="272">
        <v>0</v>
      </c>
      <c r="P47" s="272">
        <v>0</v>
      </c>
      <c r="Q47" s="274">
        <v>0</v>
      </c>
      <c r="R47" s="275">
        <f t="shared" si="5"/>
        <v>0</v>
      </c>
      <c r="S47" s="276">
        <v>0</v>
      </c>
      <c r="T47" s="277">
        <f t="shared" si="6"/>
        <v>0</v>
      </c>
      <c r="U47" s="278" t="str">
        <f t="shared" si="7"/>
        <v>N/A</v>
      </c>
      <c r="V47" s="128">
        <f>IF(ISERROR(M47/H47),"N/A",M47/H47*100)</f>
        <v>0</v>
      </c>
      <c r="W47" s="348">
        <v>25</v>
      </c>
      <c r="X47" s="279">
        <f t="shared" si="1"/>
        <v>69.44444444444444</v>
      </c>
    </row>
    <row r="48" spans="1:24" ht="9.75" customHeight="1">
      <c r="A48" s="400"/>
      <c r="B48" s="267" t="s">
        <v>123</v>
      </c>
      <c r="C48" s="268"/>
      <c r="D48" s="334"/>
      <c r="E48" s="334"/>
      <c r="F48" s="335"/>
      <c r="G48" s="271">
        <v>100</v>
      </c>
      <c r="H48" s="272">
        <v>1</v>
      </c>
      <c r="I48" s="273">
        <f t="shared" si="2"/>
        <v>1</v>
      </c>
      <c r="J48" s="272">
        <f t="shared" si="15"/>
        <v>1</v>
      </c>
      <c r="K48" s="128">
        <f t="shared" si="4"/>
        <v>100</v>
      </c>
      <c r="L48" s="272">
        <v>0</v>
      </c>
      <c r="M48" s="272">
        <v>0</v>
      </c>
      <c r="N48" s="272">
        <v>0</v>
      </c>
      <c r="O48" s="272">
        <v>1</v>
      </c>
      <c r="P48" s="272">
        <v>0</v>
      </c>
      <c r="Q48" s="274">
        <v>0</v>
      </c>
      <c r="R48" s="275">
        <f t="shared" si="5"/>
        <v>0</v>
      </c>
      <c r="S48" s="276">
        <v>0</v>
      </c>
      <c r="T48" s="277">
        <f t="shared" si="6"/>
        <v>0</v>
      </c>
      <c r="U48" s="278" t="str">
        <f t="shared" si="7"/>
        <v>N/A</v>
      </c>
      <c r="V48" s="128">
        <f>IF(ISERROR(M48/H48),"N/A",M48/H48*100)</f>
        <v>0</v>
      </c>
      <c r="W48" s="348">
        <v>67</v>
      </c>
      <c r="X48" s="279">
        <f t="shared" si="1"/>
        <v>67</v>
      </c>
    </row>
    <row r="49" spans="1:24" ht="9.75" customHeight="1">
      <c r="A49" s="400"/>
      <c r="B49" s="267" t="s">
        <v>124</v>
      </c>
      <c r="C49" s="268"/>
      <c r="D49" s="334"/>
      <c r="E49" s="334"/>
      <c r="F49" s="335"/>
      <c r="G49" s="271">
        <v>118</v>
      </c>
      <c r="H49" s="272">
        <v>1</v>
      </c>
      <c r="I49" s="273">
        <f t="shared" si="2"/>
        <v>0.847457627118644</v>
      </c>
      <c r="J49" s="272">
        <f t="shared" si="15"/>
        <v>1</v>
      </c>
      <c r="K49" s="128">
        <f t="shared" si="4"/>
        <v>100</v>
      </c>
      <c r="L49" s="272">
        <v>0</v>
      </c>
      <c r="M49" s="272">
        <v>0</v>
      </c>
      <c r="N49" s="272">
        <v>0</v>
      </c>
      <c r="O49" s="272">
        <v>1</v>
      </c>
      <c r="P49" s="272">
        <v>0</v>
      </c>
      <c r="Q49" s="274">
        <v>0</v>
      </c>
      <c r="R49" s="275">
        <f t="shared" si="5"/>
        <v>0</v>
      </c>
      <c r="S49" s="276">
        <v>0</v>
      </c>
      <c r="T49" s="277">
        <f t="shared" si="6"/>
        <v>0</v>
      </c>
      <c r="U49" s="278" t="str">
        <f t="shared" si="7"/>
        <v>N/A</v>
      </c>
      <c r="V49" s="128">
        <f>IF(ISERROR(M49/H49),"N/A",M49/H49*100)</f>
        <v>0</v>
      </c>
      <c r="W49" s="348">
        <v>61</v>
      </c>
      <c r="X49" s="279">
        <f t="shared" si="1"/>
        <v>51.69491525423729</v>
      </c>
    </row>
    <row r="50" spans="1:24" ht="9.75" customHeight="1">
      <c r="A50" s="400"/>
      <c r="B50" s="267" t="s">
        <v>125</v>
      </c>
      <c r="C50" s="268"/>
      <c r="D50" s="334"/>
      <c r="E50" s="334"/>
      <c r="F50" s="335"/>
      <c r="G50" s="271">
        <v>121</v>
      </c>
      <c r="H50" s="272">
        <v>1</v>
      </c>
      <c r="I50" s="273">
        <f t="shared" si="2"/>
        <v>0.8264462809917356</v>
      </c>
      <c r="J50" s="272">
        <f t="shared" si="15"/>
        <v>1</v>
      </c>
      <c r="K50" s="128">
        <f t="shared" si="4"/>
        <v>100</v>
      </c>
      <c r="L50" s="272">
        <v>0</v>
      </c>
      <c r="M50" s="272">
        <v>0</v>
      </c>
      <c r="N50" s="272">
        <v>0</v>
      </c>
      <c r="O50" s="272">
        <v>1</v>
      </c>
      <c r="P50" s="272">
        <v>0</v>
      </c>
      <c r="Q50" s="274">
        <v>0</v>
      </c>
      <c r="R50" s="275">
        <f t="shared" si="5"/>
        <v>0</v>
      </c>
      <c r="S50" s="276">
        <v>0</v>
      </c>
      <c r="T50" s="277">
        <f t="shared" si="6"/>
        <v>0</v>
      </c>
      <c r="U50" s="278" t="str">
        <f t="shared" si="7"/>
        <v>N/A</v>
      </c>
      <c r="V50" s="128">
        <f aca="true" t="shared" si="16" ref="V50:V56">IF(ISERROR(M50/H50),"N/A",M50/H50*100)</f>
        <v>0</v>
      </c>
      <c r="W50" s="348">
        <v>58</v>
      </c>
      <c r="X50" s="279">
        <f t="shared" si="1"/>
        <v>47.93388429752066</v>
      </c>
    </row>
    <row r="51" spans="1:24" ht="9.75" customHeight="1">
      <c r="A51" s="400"/>
      <c r="B51" s="267" t="s">
        <v>126</v>
      </c>
      <c r="C51" s="268"/>
      <c r="D51" s="334"/>
      <c r="E51" s="334"/>
      <c r="F51" s="335"/>
      <c r="G51" s="271">
        <v>96</v>
      </c>
      <c r="H51" s="272">
        <v>1</v>
      </c>
      <c r="I51" s="273">
        <f t="shared" si="2"/>
        <v>1.0416666666666665</v>
      </c>
      <c r="J51" s="272">
        <f t="shared" si="15"/>
        <v>1</v>
      </c>
      <c r="K51" s="128">
        <f t="shared" si="4"/>
        <v>100</v>
      </c>
      <c r="L51" s="272">
        <v>0</v>
      </c>
      <c r="M51" s="272">
        <v>0</v>
      </c>
      <c r="N51" s="272">
        <v>0</v>
      </c>
      <c r="O51" s="272">
        <v>1</v>
      </c>
      <c r="P51" s="272">
        <v>0</v>
      </c>
      <c r="Q51" s="274">
        <v>0</v>
      </c>
      <c r="R51" s="275">
        <f t="shared" si="5"/>
        <v>0</v>
      </c>
      <c r="S51" s="276">
        <v>0</v>
      </c>
      <c r="T51" s="277">
        <f t="shared" si="6"/>
        <v>0</v>
      </c>
      <c r="U51" s="278" t="str">
        <f t="shared" si="7"/>
        <v>N/A</v>
      </c>
      <c r="V51" s="128">
        <f t="shared" si="16"/>
        <v>0</v>
      </c>
      <c r="W51" s="348">
        <v>35</v>
      </c>
      <c r="X51" s="279">
        <f t="shared" si="1"/>
        <v>36.45833333333333</v>
      </c>
    </row>
    <row r="52" spans="1:24" ht="9.75" customHeight="1">
      <c r="A52" s="400"/>
      <c r="B52" s="280" t="s">
        <v>127</v>
      </c>
      <c r="C52" s="281"/>
      <c r="D52" s="336"/>
      <c r="E52" s="336"/>
      <c r="F52" s="335"/>
      <c r="G52" s="283">
        <v>51</v>
      </c>
      <c r="H52" s="284">
        <v>0</v>
      </c>
      <c r="I52" s="285">
        <f t="shared" si="2"/>
        <v>0</v>
      </c>
      <c r="J52" s="284">
        <f t="shared" si="15"/>
        <v>0</v>
      </c>
      <c r="K52" s="138" t="str">
        <f t="shared" si="4"/>
        <v>N/A</v>
      </c>
      <c r="L52" s="286">
        <v>0</v>
      </c>
      <c r="M52" s="286">
        <v>0</v>
      </c>
      <c r="N52" s="286">
        <v>0</v>
      </c>
      <c r="O52" s="286">
        <v>0</v>
      </c>
      <c r="P52" s="286">
        <v>0</v>
      </c>
      <c r="Q52" s="287">
        <v>0</v>
      </c>
      <c r="R52" s="288">
        <f t="shared" si="5"/>
        <v>0</v>
      </c>
      <c r="S52" s="289">
        <v>0</v>
      </c>
      <c r="T52" s="290">
        <f t="shared" si="6"/>
        <v>0</v>
      </c>
      <c r="U52" s="265" t="str">
        <f t="shared" si="7"/>
        <v>N/A</v>
      </c>
      <c r="V52" s="138" t="str">
        <f t="shared" si="16"/>
        <v>N/A</v>
      </c>
      <c r="W52" s="349">
        <v>24</v>
      </c>
      <c r="X52" s="291">
        <f t="shared" si="1"/>
        <v>47.05882352941176</v>
      </c>
    </row>
    <row r="53" spans="1:24" ht="9.75" customHeight="1">
      <c r="A53" s="400"/>
      <c r="B53" s="292" t="s">
        <v>128</v>
      </c>
      <c r="C53" s="293"/>
      <c r="D53" s="338"/>
      <c r="E53" s="338"/>
      <c r="F53" s="339"/>
      <c r="G53" s="296">
        <v>563</v>
      </c>
      <c r="H53" s="297">
        <v>5</v>
      </c>
      <c r="I53" s="298">
        <f t="shared" si="2"/>
        <v>0.8880994671403196</v>
      </c>
      <c r="J53" s="297">
        <f t="shared" si="15"/>
        <v>5</v>
      </c>
      <c r="K53" s="299">
        <f t="shared" si="4"/>
        <v>100</v>
      </c>
      <c r="L53" s="294">
        <v>1</v>
      </c>
      <c r="M53" s="294">
        <v>0</v>
      </c>
      <c r="N53" s="294">
        <v>0</v>
      </c>
      <c r="O53" s="294">
        <v>4</v>
      </c>
      <c r="P53" s="294">
        <v>0</v>
      </c>
      <c r="Q53" s="300">
        <v>0</v>
      </c>
      <c r="R53" s="301">
        <f t="shared" si="5"/>
        <v>0</v>
      </c>
      <c r="S53" s="302">
        <v>0</v>
      </c>
      <c r="T53" s="303">
        <f t="shared" si="6"/>
        <v>0</v>
      </c>
      <c r="U53" s="304" t="str">
        <f t="shared" si="7"/>
        <v>N/A</v>
      </c>
      <c r="V53" s="299">
        <f t="shared" si="16"/>
        <v>0</v>
      </c>
      <c r="W53" s="350">
        <v>303</v>
      </c>
      <c r="X53" s="305">
        <f t="shared" si="1"/>
        <v>53.818827708703374</v>
      </c>
    </row>
    <row r="54" spans="1:24" ht="9.75" customHeight="1">
      <c r="A54" s="400"/>
      <c r="B54" s="23" t="s">
        <v>129</v>
      </c>
      <c r="C54" s="306" t="s">
        <v>130</v>
      </c>
      <c r="D54" s="341"/>
      <c r="E54" s="341"/>
      <c r="F54" s="341"/>
      <c r="G54" s="308">
        <v>50</v>
      </c>
      <c r="H54" s="309">
        <v>0</v>
      </c>
      <c r="I54" s="310">
        <f t="shared" si="2"/>
        <v>0</v>
      </c>
      <c r="J54" s="309">
        <f>SUM(L54:O54)</f>
        <v>0</v>
      </c>
      <c r="K54" s="154" t="str">
        <f t="shared" si="4"/>
        <v>N/A</v>
      </c>
      <c r="L54" s="311">
        <v>0</v>
      </c>
      <c r="M54" s="311">
        <v>0</v>
      </c>
      <c r="N54" s="311">
        <v>0</v>
      </c>
      <c r="O54" s="311">
        <v>0</v>
      </c>
      <c r="P54" s="311">
        <v>0</v>
      </c>
      <c r="Q54" s="312">
        <v>0</v>
      </c>
      <c r="R54" s="313">
        <f t="shared" si="5"/>
        <v>0</v>
      </c>
      <c r="S54" s="314">
        <v>0</v>
      </c>
      <c r="T54" s="315">
        <f t="shared" si="6"/>
        <v>0</v>
      </c>
      <c r="U54" s="316" t="str">
        <f t="shared" si="7"/>
        <v>N/A</v>
      </c>
      <c r="V54" s="317" t="str">
        <f t="shared" si="16"/>
        <v>N/A</v>
      </c>
      <c r="W54" s="342">
        <v>34</v>
      </c>
      <c r="X54" s="318">
        <f t="shared" si="1"/>
        <v>68</v>
      </c>
    </row>
    <row r="55" spans="1:24" ht="9.75" customHeight="1" thickBot="1">
      <c r="A55" s="401"/>
      <c r="B55" s="37" t="s">
        <v>133</v>
      </c>
      <c r="C55" s="319" t="s">
        <v>134</v>
      </c>
      <c r="D55" s="343"/>
      <c r="E55" s="343"/>
      <c r="F55" s="344"/>
      <c r="G55" s="322">
        <v>513</v>
      </c>
      <c r="H55" s="323">
        <v>5</v>
      </c>
      <c r="I55" s="324">
        <f t="shared" si="2"/>
        <v>0.9746588693957114</v>
      </c>
      <c r="J55" s="323">
        <f>SUM(L55:O55)</f>
        <v>5</v>
      </c>
      <c r="K55" s="164">
        <f t="shared" si="4"/>
        <v>100</v>
      </c>
      <c r="L55" s="323">
        <v>1</v>
      </c>
      <c r="M55" s="323">
        <v>0</v>
      </c>
      <c r="N55" s="323">
        <v>0</v>
      </c>
      <c r="O55" s="323">
        <v>4</v>
      </c>
      <c r="P55" s="323">
        <v>0</v>
      </c>
      <c r="Q55" s="325">
        <v>0</v>
      </c>
      <c r="R55" s="326">
        <f t="shared" si="5"/>
        <v>0</v>
      </c>
      <c r="S55" s="327">
        <v>0</v>
      </c>
      <c r="T55" s="328">
        <f t="shared" si="6"/>
        <v>0</v>
      </c>
      <c r="U55" s="351" t="str">
        <f t="shared" si="7"/>
        <v>N/A</v>
      </c>
      <c r="V55" s="164">
        <f t="shared" si="16"/>
        <v>0</v>
      </c>
      <c r="W55" s="346">
        <v>269</v>
      </c>
      <c r="X55" s="329">
        <f t="shared" si="1"/>
        <v>52.436647173489284</v>
      </c>
    </row>
    <row r="56" spans="1:24" ht="9.75" customHeight="1">
      <c r="A56" s="399" t="s">
        <v>136</v>
      </c>
      <c r="B56" s="254" t="s">
        <v>119</v>
      </c>
      <c r="C56" s="255"/>
      <c r="D56" s="256">
        <f>D8+D32</f>
        <v>115467</v>
      </c>
      <c r="E56" s="256">
        <f>E8+E32</f>
        <v>25569</v>
      </c>
      <c r="F56" s="352">
        <f>E56/D56*100</f>
        <v>22.143989191717115</v>
      </c>
      <c r="G56" s="256">
        <f>G8+G32</f>
        <v>4255</v>
      </c>
      <c r="H56" s="259">
        <f aca="true" t="shared" si="17" ref="H56:H64">SUM(L56:Q56)</f>
        <v>42</v>
      </c>
      <c r="I56" s="260">
        <f t="shared" si="2"/>
        <v>0.9870740305522914</v>
      </c>
      <c r="J56" s="259">
        <f>SUM(L56:O56)</f>
        <v>24</v>
      </c>
      <c r="K56" s="116">
        <f t="shared" si="4"/>
        <v>57.14285714285714</v>
      </c>
      <c r="L56" s="256">
        <f>L8+L32</f>
        <v>14</v>
      </c>
      <c r="M56" s="256">
        <f aca="true" t="shared" si="18" ref="L56:Q64">M8+M32</f>
        <v>1</v>
      </c>
      <c r="N56" s="256">
        <f t="shared" si="18"/>
        <v>1</v>
      </c>
      <c r="O56" s="256">
        <f t="shared" si="18"/>
        <v>8</v>
      </c>
      <c r="P56" s="256">
        <f t="shared" si="18"/>
        <v>12</v>
      </c>
      <c r="Q56" s="256">
        <f t="shared" si="18"/>
        <v>6</v>
      </c>
      <c r="R56" s="332">
        <f t="shared" si="5"/>
        <v>0.023501762632197415</v>
      </c>
      <c r="S56" s="353">
        <f aca="true" t="shared" si="19" ref="S56:S64">S8+S32</f>
        <v>1</v>
      </c>
      <c r="T56" s="264">
        <f t="shared" si="6"/>
        <v>0.023501762632197415</v>
      </c>
      <c r="U56" s="265">
        <f t="shared" si="7"/>
        <v>100</v>
      </c>
      <c r="V56" s="116">
        <f t="shared" si="16"/>
        <v>2.380952380952381</v>
      </c>
      <c r="W56" s="256">
        <f aca="true" t="shared" si="20" ref="W56:W64">W8+W32</f>
        <v>2133</v>
      </c>
      <c r="X56" s="266">
        <f t="shared" si="1"/>
        <v>50.12925969447709</v>
      </c>
    </row>
    <row r="57" spans="1:24" ht="9.75" customHeight="1">
      <c r="A57" s="400"/>
      <c r="B57" s="267" t="s">
        <v>120</v>
      </c>
      <c r="C57" s="268"/>
      <c r="D57" s="269">
        <f>D9+D33</f>
        <v>110859</v>
      </c>
      <c r="E57" s="269">
        <f>E9+E33</f>
        <v>21437</v>
      </c>
      <c r="F57" s="354">
        <f>E57/D57*100</f>
        <v>19.33717605246304</v>
      </c>
      <c r="G57" s="269">
        <f aca="true" t="shared" si="21" ref="G57:G64">G9+G33</f>
        <v>5321</v>
      </c>
      <c r="H57" s="272">
        <f t="shared" si="17"/>
        <v>55</v>
      </c>
      <c r="I57" s="273">
        <f t="shared" si="2"/>
        <v>1.033640293177974</v>
      </c>
      <c r="J57" s="272">
        <f aca="true" t="shared" si="22" ref="J57:J65">SUM(L57:O57)</f>
        <v>41</v>
      </c>
      <c r="K57" s="128">
        <f t="shared" si="4"/>
        <v>74.54545454545455</v>
      </c>
      <c r="L57" s="269">
        <f t="shared" si="18"/>
        <v>19</v>
      </c>
      <c r="M57" s="269">
        <f t="shared" si="18"/>
        <v>0</v>
      </c>
      <c r="N57" s="269">
        <f t="shared" si="18"/>
        <v>0</v>
      </c>
      <c r="O57" s="269">
        <f t="shared" si="18"/>
        <v>22</v>
      </c>
      <c r="P57" s="269">
        <f t="shared" si="18"/>
        <v>10</v>
      </c>
      <c r="Q57" s="269">
        <f t="shared" si="18"/>
        <v>4</v>
      </c>
      <c r="R57" s="275">
        <f t="shared" si="5"/>
        <v>0</v>
      </c>
      <c r="S57" s="355">
        <f t="shared" si="19"/>
        <v>0</v>
      </c>
      <c r="T57" s="277">
        <f t="shared" si="6"/>
        <v>0</v>
      </c>
      <c r="U57" s="278" t="str">
        <f t="shared" si="7"/>
        <v>N/A</v>
      </c>
      <c r="V57" s="128">
        <f>IF(ISERROR(M57/H57),"N/A",M57/H57*100)</f>
        <v>0</v>
      </c>
      <c r="W57" s="269">
        <f t="shared" si="20"/>
        <v>1460</v>
      </c>
      <c r="X57" s="279">
        <f t="shared" si="1"/>
        <v>27.43845141890622</v>
      </c>
    </row>
    <row r="58" spans="1:24" ht="9.75" customHeight="1">
      <c r="A58" s="400"/>
      <c r="B58" s="267" t="s">
        <v>121</v>
      </c>
      <c r="C58" s="268"/>
      <c r="D58" s="269">
        <f aca="true" t="shared" si="23" ref="D58:E64">D10+D34</f>
        <v>118396</v>
      </c>
      <c r="E58" s="269">
        <f t="shared" si="23"/>
        <v>26522</v>
      </c>
      <c r="F58" s="354">
        <f aca="true" t="shared" si="24" ref="F58:F64">E58/D58*100</f>
        <v>22.40109463157539</v>
      </c>
      <c r="G58" s="269">
        <f t="shared" si="21"/>
        <v>7035</v>
      </c>
      <c r="H58" s="272">
        <f t="shared" si="17"/>
        <v>90</v>
      </c>
      <c r="I58" s="273">
        <f t="shared" si="2"/>
        <v>1.279317697228145</v>
      </c>
      <c r="J58" s="272">
        <f t="shared" si="22"/>
        <v>71</v>
      </c>
      <c r="K58" s="128">
        <f t="shared" si="4"/>
        <v>78.88888888888889</v>
      </c>
      <c r="L58" s="269">
        <f t="shared" si="18"/>
        <v>34</v>
      </c>
      <c r="M58" s="269">
        <f t="shared" si="18"/>
        <v>2</v>
      </c>
      <c r="N58" s="269">
        <f t="shared" si="18"/>
        <v>0</v>
      </c>
      <c r="O58" s="269">
        <f t="shared" si="18"/>
        <v>35</v>
      </c>
      <c r="P58" s="269">
        <f t="shared" si="18"/>
        <v>13</v>
      </c>
      <c r="Q58" s="269">
        <f t="shared" si="18"/>
        <v>6</v>
      </c>
      <c r="R58" s="275">
        <f t="shared" si="5"/>
        <v>0.028429282160625444</v>
      </c>
      <c r="S58" s="355">
        <f t="shared" si="19"/>
        <v>0</v>
      </c>
      <c r="T58" s="277">
        <f t="shared" si="6"/>
        <v>0</v>
      </c>
      <c r="U58" s="278">
        <f t="shared" si="7"/>
        <v>0</v>
      </c>
      <c r="V58" s="128">
        <f>IF(ISERROR(M58/H58),"N/A",M58/H58*100)</f>
        <v>2.2222222222222223</v>
      </c>
      <c r="W58" s="269">
        <f t="shared" si="20"/>
        <v>1809</v>
      </c>
      <c r="X58" s="279">
        <f t="shared" si="1"/>
        <v>25.71428571428571</v>
      </c>
    </row>
    <row r="59" spans="1:24" ht="9.75" customHeight="1">
      <c r="A59" s="400"/>
      <c r="B59" s="267" t="s">
        <v>122</v>
      </c>
      <c r="C59" s="268"/>
      <c r="D59" s="269">
        <f t="shared" si="23"/>
        <v>141720</v>
      </c>
      <c r="E59" s="269">
        <f t="shared" si="23"/>
        <v>40982</v>
      </c>
      <c r="F59" s="354">
        <f t="shared" si="24"/>
        <v>28.91758396838837</v>
      </c>
      <c r="G59" s="269">
        <f t="shared" si="21"/>
        <v>11929</v>
      </c>
      <c r="H59" s="272">
        <f t="shared" si="17"/>
        <v>208</v>
      </c>
      <c r="I59" s="273">
        <f t="shared" si="2"/>
        <v>1.743649928745075</v>
      </c>
      <c r="J59" s="272">
        <f t="shared" si="22"/>
        <v>144</v>
      </c>
      <c r="K59" s="128">
        <f t="shared" si="4"/>
        <v>69.23076923076923</v>
      </c>
      <c r="L59" s="269">
        <f t="shared" si="18"/>
        <v>67</v>
      </c>
      <c r="M59" s="269">
        <f t="shared" si="18"/>
        <v>4</v>
      </c>
      <c r="N59" s="269">
        <f t="shared" si="18"/>
        <v>5</v>
      </c>
      <c r="O59" s="269">
        <f t="shared" si="18"/>
        <v>68</v>
      </c>
      <c r="P59" s="269">
        <f t="shared" si="18"/>
        <v>33</v>
      </c>
      <c r="Q59" s="269">
        <f t="shared" si="18"/>
        <v>31</v>
      </c>
      <c r="R59" s="275">
        <f t="shared" si="5"/>
        <v>0.03353172939894375</v>
      </c>
      <c r="S59" s="355">
        <f t="shared" si="19"/>
        <v>0</v>
      </c>
      <c r="T59" s="277">
        <f t="shared" si="6"/>
        <v>0</v>
      </c>
      <c r="U59" s="278">
        <f t="shared" si="7"/>
        <v>0</v>
      </c>
      <c r="V59" s="128">
        <f>IF(ISERROR(M59/H59),"N/A",M59/H59*100)</f>
        <v>1.9230769230769231</v>
      </c>
      <c r="W59" s="269">
        <f t="shared" si="20"/>
        <v>2797</v>
      </c>
      <c r="X59" s="279">
        <f t="shared" si="1"/>
        <v>23.447061782211417</v>
      </c>
    </row>
    <row r="60" spans="1:24" ht="9.75" customHeight="1">
      <c r="A60" s="400"/>
      <c r="B60" s="267" t="s">
        <v>123</v>
      </c>
      <c r="C60" s="268"/>
      <c r="D60" s="269">
        <f t="shared" si="23"/>
        <v>144794</v>
      </c>
      <c r="E60" s="269">
        <f t="shared" si="23"/>
        <v>75666</v>
      </c>
      <c r="F60" s="354">
        <f t="shared" si="24"/>
        <v>52.25769023578325</v>
      </c>
      <c r="G60" s="269">
        <f t="shared" si="21"/>
        <v>24599</v>
      </c>
      <c r="H60" s="272">
        <f t="shared" si="17"/>
        <v>576</v>
      </c>
      <c r="I60" s="273">
        <f t="shared" si="2"/>
        <v>2.3415585999430872</v>
      </c>
      <c r="J60" s="272">
        <f t="shared" si="22"/>
        <v>413</v>
      </c>
      <c r="K60" s="128">
        <f t="shared" si="4"/>
        <v>71.70138888888889</v>
      </c>
      <c r="L60" s="269">
        <f t="shared" si="18"/>
        <v>165</v>
      </c>
      <c r="M60" s="269">
        <f t="shared" si="18"/>
        <v>6</v>
      </c>
      <c r="N60" s="269">
        <f t="shared" si="18"/>
        <v>14</v>
      </c>
      <c r="O60" s="269">
        <f t="shared" si="18"/>
        <v>228</v>
      </c>
      <c r="P60" s="269">
        <f t="shared" si="18"/>
        <v>98</v>
      </c>
      <c r="Q60" s="269">
        <f t="shared" si="18"/>
        <v>65</v>
      </c>
      <c r="R60" s="275">
        <f t="shared" si="5"/>
        <v>0.024391235416073825</v>
      </c>
      <c r="S60" s="355">
        <f t="shared" si="19"/>
        <v>2</v>
      </c>
      <c r="T60" s="277">
        <f t="shared" si="6"/>
        <v>0.00813041180535794</v>
      </c>
      <c r="U60" s="278">
        <f t="shared" si="7"/>
        <v>33.33333333333333</v>
      </c>
      <c r="V60" s="128">
        <f>IF(ISERROR(M60/H60),"N/A",M60/H60*100)</f>
        <v>1.0416666666666665</v>
      </c>
      <c r="W60" s="269">
        <f t="shared" si="20"/>
        <v>6395</v>
      </c>
      <c r="X60" s="279">
        <f t="shared" si="1"/>
        <v>25.99699174763202</v>
      </c>
    </row>
    <row r="61" spans="1:24" ht="9.75" customHeight="1">
      <c r="A61" s="400"/>
      <c r="B61" s="267" t="s">
        <v>124</v>
      </c>
      <c r="C61" s="268"/>
      <c r="D61" s="269">
        <f t="shared" si="23"/>
        <v>123810</v>
      </c>
      <c r="E61" s="269">
        <f t="shared" si="23"/>
        <v>86012</v>
      </c>
      <c r="F61" s="354">
        <f t="shared" si="24"/>
        <v>69.47096357321702</v>
      </c>
      <c r="G61" s="269">
        <f t="shared" si="21"/>
        <v>34221</v>
      </c>
      <c r="H61" s="272">
        <f t="shared" si="17"/>
        <v>917</v>
      </c>
      <c r="I61" s="273">
        <f t="shared" si="2"/>
        <v>2.679641156015312</v>
      </c>
      <c r="J61" s="272">
        <f t="shared" si="22"/>
        <v>699</v>
      </c>
      <c r="K61" s="128">
        <f t="shared" si="4"/>
        <v>76.22682660850599</v>
      </c>
      <c r="L61" s="269">
        <f t="shared" si="18"/>
        <v>275</v>
      </c>
      <c r="M61" s="269">
        <f t="shared" si="18"/>
        <v>14</v>
      </c>
      <c r="N61" s="269">
        <f t="shared" si="18"/>
        <v>31</v>
      </c>
      <c r="O61" s="269">
        <f t="shared" si="18"/>
        <v>379</v>
      </c>
      <c r="P61" s="269">
        <f t="shared" si="18"/>
        <v>135</v>
      </c>
      <c r="Q61" s="269">
        <f t="shared" si="18"/>
        <v>83</v>
      </c>
      <c r="R61" s="275">
        <f t="shared" si="5"/>
        <v>0.040910552000233774</v>
      </c>
      <c r="S61" s="355">
        <f t="shared" si="19"/>
        <v>2</v>
      </c>
      <c r="T61" s="277">
        <f t="shared" si="6"/>
        <v>0.0058443645714619675</v>
      </c>
      <c r="U61" s="278">
        <f t="shared" si="7"/>
        <v>14.285714285714285</v>
      </c>
      <c r="V61" s="128">
        <f>IF(ISERROR(M61/H61),"N/A",M61/H61*100)</f>
        <v>1.5267175572519083</v>
      </c>
      <c r="W61" s="269">
        <f t="shared" si="20"/>
        <v>7096</v>
      </c>
      <c r="X61" s="279">
        <f t="shared" si="1"/>
        <v>20.735805499547062</v>
      </c>
    </row>
    <row r="62" spans="1:24" ht="9.75" customHeight="1">
      <c r="A62" s="400"/>
      <c r="B62" s="267" t="s">
        <v>125</v>
      </c>
      <c r="C62" s="268"/>
      <c r="D62" s="269">
        <f t="shared" si="23"/>
        <v>108035</v>
      </c>
      <c r="E62" s="269">
        <f t="shared" si="23"/>
        <v>87614</v>
      </c>
      <c r="F62" s="354">
        <f t="shared" si="24"/>
        <v>81.0977923820984</v>
      </c>
      <c r="G62" s="269">
        <f t="shared" si="21"/>
        <v>35125</v>
      </c>
      <c r="H62" s="272">
        <f t="shared" si="17"/>
        <v>1189</v>
      </c>
      <c r="I62" s="273">
        <f t="shared" si="2"/>
        <v>3.385053380782918</v>
      </c>
      <c r="J62" s="272">
        <f t="shared" si="22"/>
        <v>866</v>
      </c>
      <c r="K62" s="128">
        <f t="shared" si="4"/>
        <v>72.83431455004205</v>
      </c>
      <c r="L62" s="269">
        <f t="shared" si="18"/>
        <v>287</v>
      </c>
      <c r="M62" s="269">
        <f t="shared" si="18"/>
        <v>15</v>
      </c>
      <c r="N62" s="269">
        <f t="shared" si="18"/>
        <v>31</v>
      </c>
      <c r="O62" s="269">
        <f t="shared" si="18"/>
        <v>533</v>
      </c>
      <c r="P62" s="269">
        <f t="shared" si="18"/>
        <v>213</v>
      </c>
      <c r="Q62" s="269">
        <f t="shared" si="18"/>
        <v>110</v>
      </c>
      <c r="R62" s="275">
        <f t="shared" si="5"/>
        <v>0.042704626334519574</v>
      </c>
      <c r="S62" s="355">
        <f t="shared" si="19"/>
        <v>2</v>
      </c>
      <c r="T62" s="277">
        <f t="shared" si="6"/>
        <v>0.005693950177935943</v>
      </c>
      <c r="U62" s="278">
        <f t="shared" si="7"/>
        <v>13.333333333333334</v>
      </c>
      <c r="V62" s="128">
        <f aca="true" t="shared" si="25" ref="V62:V67">IF(ISERROR(M62/H62),"N/A",M62/H62*100)</f>
        <v>1.2615643397813288</v>
      </c>
      <c r="W62" s="269">
        <f t="shared" si="20"/>
        <v>5688</v>
      </c>
      <c r="X62" s="279">
        <f t="shared" si="1"/>
        <v>16.19359430604982</v>
      </c>
    </row>
    <row r="63" spans="1:24" ht="9.75" customHeight="1">
      <c r="A63" s="400"/>
      <c r="B63" s="267" t="s">
        <v>126</v>
      </c>
      <c r="C63" s="268"/>
      <c r="D63" s="269">
        <f t="shared" si="23"/>
        <v>98403</v>
      </c>
      <c r="E63" s="269">
        <f t="shared" si="23"/>
        <v>81484</v>
      </c>
      <c r="F63" s="354">
        <f t="shared" si="24"/>
        <v>82.80641850350091</v>
      </c>
      <c r="G63" s="269">
        <f t="shared" si="21"/>
        <v>31161</v>
      </c>
      <c r="H63" s="272">
        <f t="shared" si="17"/>
        <v>1195</v>
      </c>
      <c r="I63" s="273">
        <f t="shared" si="2"/>
        <v>3.8349218574500172</v>
      </c>
      <c r="J63" s="272">
        <f t="shared" si="22"/>
        <v>893</v>
      </c>
      <c r="K63" s="128">
        <f t="shared" si="4"/>
        <v>74.72803347280335</v>
      </c>
      <c r="L63" s="269">
        <f t="shared" si="18"/>
        <v>289</v>
      </c>
      <c r="M63" s="269">
        <f t="shared" si="18"/>
        <v>22</v>
      </c>
      <c r="N63" s="269">
        <f t="shared" si="18"/>
        <v>41</v>
      </c>
      <c r="O63" s="269">
        <f t="shared" si="18"/>
        <v>541</v>
      </c>
      <c r="P63" s="269">
        <f t="shared" si="18"/>
        <v>200</v>
      </c>
      <c r="Q63" s="269">
        <f t="shared" si="18"/>
        <v>102</v>
      </c>
      <c r="R63" s="275">
        <f t="shared" si="5"/>
        <v>0.07060107185263631</v>
      </c>
      <c r="S63" s="355">
        <f t="shared" si="19"/>
        <v>3</v>
      </c>
      <c r="T63" s="277">
        <f t="shared" si="6"/>
        <v>0.00962741888899586</v>
      </c>
      <c r="U63" s="278">
        <f t="shared" si="7"/>
        <v>13.636363636363635</v>
      </c>
      <c r="V63" s="128">
        <f t="shared" si="25"/>
        <v>1.8410041841004186</v>
      </c>
      <c r="W63" s="269">
        <f t="shared" si="20"/>
        <v>4094</v>
      </c>
      <c r="X63" s="279">
        <f t="shared" si="1"/>
        <v>13.138217643849684</v>
      </c>
    </row>
    <row r="64" spans="1:24" ht="9.75" customHeight="1">
      <c r="A64" s="400"/>
      <c r="B64" s="280" t="s">
        <v>127</v>
      </c>
      <c r="C64" s="281"/>
      <c r="D64" s="282">
        <f t="shared" si="23"/>
        <v>136561</v>
      </c>
      <c r="E64" s="282">
        <f t="shared" si="23"/>
        <v>102756</v>
      </c>
      <c r="F64" s="354">
        <f t="shared" si="24"/>
        <v>75.24549468735583</v>
      </c>
      <c r="G64" s="282">
        <f t="shared" si="21"/>
        <v>27961</v>
      </c>
      <c r="H64" s="284">
        <f t="shared" si="17"/>
        <v>1550</v>
      </c>
      <c r="I64" s="285">
        <f t="shared" si="2"/>
        <v>5.543435499445656</v>
      </c>
      <c r="J64" s="284">
        <f t="shared" si="22"/>
        <v>1069</v>
      </c>
      <c r="K64" s="138">
        <f t="shared" si="4"/>
        <v>68.96774193548387</v>
      </c>
      <c r="L64" s="282">
        <f t="shared" si="18"/>
        <v>293</v>
      </c>
      <c r="M64" s="282">
        <f t="shared" si="18"/>
        <v>21</v>
      </c>
      <c r="N64" s="282">
        <f t="shared" si="18"/>
        <v>50</v>
      </c>
      <c r="O64" s="282">
        <f t="shared" si="18"/>
        <v>705</v>
      </c>
      <c r="P64" s="282">
        <f t="shared" si="18"/>
        <v>333</v>
      </c>
      <c r="Q64" s="282">
        <f t="shared" si="18"/>
        <v>148</v>
      </c>
      <c r="R64" s="288">
        <f t="shared" si="5"/>
        <v>0.07510460999248954</v>
      </c>
      <c r="S64" s="356">
        <f t="shared" si="19"/>
        <v>3</v>
      </c>
      <c r="T64" s="290">
        <f t="shared" si="6"/>
        <v>0.010729229998927076</v>
      </c>
      <c r="U64" s="265">
        <f t="shared" si="7"/>
        <v>14.285714285714285</v>
      </c>
      <c r="V64" s="138">
        <f t="shared" si="25"/>
        <v>1.3548387096774193</v>
      </c>
      <c r="W64" s="282">
        <f t="shared" si="20"/>
        <v>3874</v>
      </c>
      <c r="X64" s="291">
        <f t="shared" si="1"/>
        <v>13.855012338614497</v>
      </c>
    </row>
    <row r="65" spans="1:24" ht="9.75" customHeight="1">
      <c r="A65" s="400"/>
      <c r="B65" s="292" t="s">
        <v>128</v>
      </c>
      <c r="C65" s="293"/>
      <c r="D65" s="357">
        <f>D17+D41</f>
        <v>1098045</v>
      </c>
      <c r="E65" s="194">
        <f>SUM(E56:E64)</f>
        <v>548042</v>
      </c>
      <c r="F65" s="358">
        <f>E65/D65*100</f>
        <v>49.91070493467936</v>
      </c>
      <c r="G65" s="359">
        <f>SUM(G56:G64)</f>
        <v>181607</v>
      </c>
      <c r="H65" s="297">
        <f>SUM(H56:H64)</f>
        <v>5822</v>
      </c>
      <c r="I65" s="298">
        <f t="shared" si="2"/>
        <v>3.2058235640696666</v>
      </c>
      <c r="J65" s="297">
        <f t="shared" si="22"/>
        <v>4220</v>
      </c>
      <c r="K65" s="299">
        <f t="shared" si="4"/>
        <v>72.48368258330471</v>
      </c>
      <c r="L65" s="294">
        <f>SUM(L56:L64)</f>
        <v>1443</v>
      </c>
      <c r="M65" s="294">
        <f aca="true" t="shared" si="26" ref="M65:S65">SUM(M56:M64)</f>
        <v>85</v>
      </c>
      <c r="N65" s="294">
        <f t="shared" si="26"/>
        <v>173</v>
      </c>
      <c r="O65" s="294">
        <f t="shared" si="26"/>
        <v>2519</v>
      </c>
      <c r="P65" s="294">
        <f t="shared" si="26"/>
        <v>1047</v>
      </c>
      <c r="Q65" s="360">
        <f t="shared" si="26"/>
        <v>555</v>
      </c>
      <c r="R65" s="301">
        <f t="shared" si="5"/>
        <v>0.0468043632679357</v>
      </c>
      <c r="S65" s="302">
        <f t="shared" si="26"/>
        <v>13</v>
      </c>
      <c r="T65" s="303">
        <f t="shared" si="6"/>
        <v>0.007158314382154873</v>
      </c>
      <c r="U65" s="304">
        <f t="shared" si="7"/>
        <v>15.294117647058824</v>
      </c>
      <c r="V65" s="299">
        <f t="shared" si="25"/>
        <v>1.4599793885262797</v>
      </c>
      <c r="W65" s="294">
        <f>SUM(W56:W64)</f>
        <v>35346</v>
      </c>
      <c r="X65" s="305">
        <f t="shared" si="1"/>
        <v>19.46290616551124</v>
      </c>
    </row>
    <row r="66" spans="1:24" ht="9.75" customHeight="1">
      <c r="A66" s="400"/>
      <c r="B66" s="23" t="s">
        <v>129</v>
      </c>
      <c r="C66" s="340" t="s">
        <v>130</v>
      </c>
      <c r="D66" s="307" t="s">
        <v>131</v>
      </c>
      <c r="E66" s="307" t="s">
        <v>132</v>
      </c>
      <c r="F66" s="307" t="s">
        <v>132</v>
      </c>
      <c r="G66" s="361">
        <f>G18+G42</f>
        <v>55069</v>
      </c>
      <c r="H66" s="309">
        <f>SUM(L66:Q66)</f>
        <v>2341</v>
      </c>
      <c r="I66" s="310">
        <f t="shared" si="2"/>
        <v>4.251030525340936</v>
      </c>
      <c r="J66" s="309">
        <f>SUM(L66:O66)</f>
        <v>1370</v>
      </c>
      <c r="K66" s="154">
        <f t="shared" si="4"/>
        <v>58.52199914566425</v>
      </c>
      <c r="L66" s="309">
        <f aca="true" t="shared" si="27" ref="L66:Q67">L18+L42</f>
        <v>456</v>
      </c>
      <c r="M66" s="309">
        <f t="shared" si="27"/>
        <v>20</v>
      </c>
      <c r="N66" s="309">
        <f t="shared" si="27"/>
        <v>61</v>
      </c>
      <c r="O66" s="309">
        <f t="shared" si="27"/>
        <v>833</v>
      </c>
      <c r="P66" s="309">
        <f t="shared" si="27"/>
        <v>883</v>
      </c>
      <c r="Q66" s="362">
        <f t="shared" si="27"/>
        <v>88</v>
      </c>
      <c r="R66" s="363">
        <f t="shared" si="5"/>
        <v>0.03631807368937152</v>
      </c>
      <c r="S66" s="364">
        <f>S18+S42</f>
        <v>3</v>
      </c>
      <c r="T66" s="365">
        <f t="shared" si="6"/>
        <v>0.005447711053405728</v>
      </c>
      <c r="U66" s="316">
        <f t="shared" si="7"/>
        <v>15</v>
      </c>
      <c r="V66" s="154">
        <f t="shared" si="25"/>
        <v>0.8543357539513029</v>
      </c>
      <c r="W66" s="309">
        <f>W18+W42</f>
        <v>9262</v>
      </c>
      <c r="X66" s="318">
        <f t="shared" si="1"/>
        <v>16.818899925547946</v>
      </c>
    </row>
    <row r="67" spans="1:24" ht="9.75" customHeight="1" thickBot="1">
      <c r="A67" s="401"/>
      <c r="B67" s="37" t="s">
        <v>133</v>
      </c>
      <c r="C67" s="37" t="s">
        <v>134</v>
      </c>
      <c r="D67" s="320" t="s">
        <v>131</v>
      </c>
      <c r="E67" s="320" t="s">
        <v>132</v>
      </c>
      <c r="F67" s="321" t="s">
        <v>132</v>
      </c>
      <c r="G67" s="322">
        <f>G19+G43</f>
        <v>126538</v>
      </c>
      <c r="H67" s="323">
        <f>SUM(L67:Q67)</f>
        <v>3481</v>
      </c>
      <c r="I67" s="324">
        <f t="shared" si="2"/>
        <v>2.750952283108631</v>
      </c>
      <c r="J67" s="323">
        <f>SUM(L67:O67)</f>
        <v>2850</v>
      </c>
      <c r="K67" s="164">
        <f t="shared" si="4"/>
        <v>81.87302499281816</v>
      </c>
      <c r="L67" s="323">
        <f t="shared" si="27"/>
        <v>987</v>
      </c>
      <c r="M67" s="323">
        <f t="shared" si="27"/>
        <v>65</v>
      </c>
      <c r="N67" s="323">
        <f t="shared" si="27"/>
        <v>112</v>
      </c>
      <c r="O67" s="323">
        <f t="shared" si="27"/>
        <v>1686</v>
      </c>
      <c r="P67" s="323">
        <f t="shared" si="27"/>
        <v>164</v>
      </c>
      <c r="Q67" s="366">
        <f t="shared" si="27"/>
        <v>467</v>
      </c>
      <c r="R67" s="367">
        <f t="shared" si="5"/>
        <v>0.051367968515386685</v>
      </c>
      <c r="S67" s="327">
        <f>S19+S43</f>
        <v>10</v>
      </c>
      <c r="T67" s="328">
        <f t="shared" si="6"/>
        <v>0.007902764386982565</v>
      </c>
      <c r="U67" s="351">
        <f t="shared" si="7"/>
        <v>15.384615384615385</v>
      </c>
      <c r="V67" s="164">
        <f t="shared" si="25"/>
        <v>1.8672795173800631</v>
      </c>
      <c r="W67" s="323">
        <f>W19+W43</f>
        <v>26084</v>
      </c>
      <c r="X67" s="368">
        <f t="shared" si="1"/>
        <v>20.613570627005327</v>
      </c>
    </row>
    <row r="68" ht="9.75" customHeight="1">
      <c r="A68" s="240" t="s">
        <v>137</v>
      </c>
    </row>
  </sheetData>
  <sheetProtection/>
  <mergeCells count="11">
    <mergeCell ref="R5:U5"/>
    <mergeCell ref="W5:X5"/>
    <mergeCell ref="A44:A55"/>
    <mergeCell ref="A56:A67"/>
    <mergeCell ref="A5:C7"/>
    <mergeCell ref="G5:I5"/>
    <mergeCell ref="A8:A19"/>
    <mergeCell ref="A20:A31"/>
    <mergeCell ref="A32:A43"/>
    <mergeCell ref="J5:K5"/>
    <mergeCell ref="L5:O5"/>
  </mergeCells>
  <printOptions/>
  <pageMargins left="0.7874015748031497" right="0.3937007874015748" top="0.7874015748031497" bottom="0.7874015748031497" header="0" footer="0"/>
  <pageSetup horizontalDpi="600" verticalDpi="600" orientation="landscape" paperSize="9" scale="90" r:id="rId1"/>
  <rowBreaks count="1" manualBreakCount="1">
    <brk id="55" max="23"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okayamaken</cp:lastModifiedBy>
  <cp:lastPrinted>2012-02-22T08:27:49Z</cp:lastPrinted>
  <dcterms:created xsi:type="dcterms:W3CDTF">2011-03-30T08:25:18Z</dcterms:created>
  <dcterms:modified xsi:type="dcterms:W3CDTF">2012-03-28T05:32:47Z</dcterms:modified>
  <cp:category/>
  <cp:version/>
  <cp:contentType/>
  <cp:contentStatus/>
</cp:coreProperties>
</file>