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F50_医薬安全課\0103特定班\013_指定医\指定医リスト【最新】\ホームページ掲載データ\20250528ホームページ公表\"/>
    </mc:Choice>
  </mc:AlternateContent>
  <bookViews>
    <workbookView xWindow="0" yWindow="0" windowWidth="28800" windowHeight="12210"/>
  </bookViews>
  <sheets>
    <sheet name="難病指定医" sheetId="2" r:id="rId1"/>
    <sheet name="協力難病指定医" sheetId="3" r:id="rId2"/>
  </sheets>
  <definedNames>
    <definedName name="_xlnm.Print_Area" localSheetId="1">協力難病指定医!$A:$E</definedName>
    <definedName name="_xlnm.Print_Area" localSheetId="0">難病指定医!$A:$E</definedName>
    <definedName name="_xlnm.Print_Titles" localSheetId="1">協力難病指定医!$1:$4</definedName>
    <definedName name="_xlnm.Print_Titles" localSheetId="0">難病指定医!$1:$4</definedName>
  </definedNames>
  <calcPr calcId="162913"/>
</workbook>
</file>

<file path=xl/calcChain.xml><?xml version="1.0" encoding="utf-8"?>
<calcChain xmlns="http://schemas.openxmlformats.org/spreadsheetml/2006/main">
  <c r="D37" i="3" l="1"/>
  <c r="D35" i="3"/>
  <c r="D76" i="3"/>
  <c r="D20" i="3"/>
  <c r="D52" i="3"/>
  <c r="D8" i="3"/>
  <c r="D23" i="3"/>
  <c r="D74" i="3"/>
  <c r="D89" i="3"/>
  <c r="D6" i="3"/>
  <c r="D39" i="3"/>
  <c r="D16" i="3"/>
  <c r="D11" i="3"/>
  <c r="D59" i="3"/>
  <c r="D28" i="3"/>
  <c r="D77" i="3"/>
  <c r="D44" i="3"/>
  <c r="D30" i="3"/>
  <c r="D10" i="3"/>
  <c r="D50" i="3"/>
  <c r="D53" i="3"/>
  <c r="D40" i="3"/>
  <c r="D60" i="3"/>
  <c r="D38" i="3"/>
  <c r="D36" i="3"/>
  <c r="D78" i="3"/>
  <c r="D65" i="3"/>
  <c r="D70" i="3"/>
  <c r="D92" i="3"/>
  <c r="D87" i="3"/>
  <c r="D48" i="3"/>
  <c r="D86" i="3"/>
  <c r="D82" i="3"/>
  <c r="D32" i="3"/>
  <c r="D93" i="3"/>
  <c r="D31" i="3"/>
  <c r="D21" i="3"/>
  <c r="D22" i="3"/>
  <c r="D75" i="3"/>
  <c r="D90" i="3"/>
  <c r="D83" i="3"/>
  <c r="D7" i="3"/>
  <c r="D95" i="3"/>
  <c r="D5" i="3"/>
  <c r="D56" i="3"/>
  <c r="D55" i="3"/>
  <c r="D21" i="2"/>
  <c r="D800" i="2"/>
  <c r="D493" i="2"/>
  <c r="D896" i="2"/>
  <c r="D870" i="2"/>
  <c r="D537" i="2"/>
  <c r="D669" i="2"/>
  <c r="D505" i="2"/>
  <c r="D1041" i="2"/>
  <c r="D1131" i="2"/>
  <c r="D698" i="2"/>
  <c r="D541" i="2"/>
  <c r="D11" i="2"/>
  <c r="D156" i="2"/>
  <c r="D163" i="2"/>
  <c r="D449" i="2"/>
  <c r="D791" i="2"/>
  <c r="D892" i="2"/>
  <c r="D549" i="2"/>
  <c r="D806" i="2"/>
  <c r="D610" i="2"/>
  <c r="D609" i="2"/>
  <c r="D749" i="2"/>
  <c r="D1118" i="2"/>
  <c r="D1065" i="2"/>
  <c r="D471" i="2"/>
  <c r="D1119" i="2"/>
  <c r="D1030" i="2"/>
  <c r="D647" i="2"/>
  <c r="D1043" i="2"/>
  <c r="D540" i="2"/>
  <c r="D1033" i="2"/>
  <c r="D551" i="2"/>
  <c r="D795" i="2"/>
  <c r="D686" i="2"/>
  <c r="D961" i="2"/>
  <c r="D1099" i="2"/>
  <c r="D903" i="2"/>
  <c r="D649" i="2"/>
  <c r="D675" i="2"/>
  <c r="D1106" i="2"/>
  <c r="D613" i="2"/>
  <c r="D1129" i="2"/>
  <c r="D980" i="2"/>
  <c r="D571" i="2"/>
  <c r="D570" i="2"/>
  <c r="D898" i="2"/>
  <c r="D515" i="2"/>
  <c r="D885" i="2"/>
  <c r="D957" i="2"/>
  <c r="D454" i="2"/>
  <c r="D477" i="2"/>
  <c r="D1056" i="2"/>
  <c r="D558" i="2"/>
  <c r="D786" i="2"/>
  <c r="D155" i="2"/>
  <c r="D502" i="2"/>
  <c r="D667" i="2"/>
  <c r="D1035" i="2"/>
  <c r="D965" i="2"/>
  <c r="D1097" i="2"/>
  <c r="D790" i="2"/>
  <c r="D545" i="2"/>
  <c r="D543" i="2"/>
  <c r="D796" i="2"/>
  <c r="D406" i="2"/>
  <c r="D1044" i="2"/>
  <c r="D1042" i="2"/>
  <c r="D612" i="2"/>
  <c r="D452" i="2"/>
  <c r="D814" i="2"/>
  <c r="D792" i="2"/>
  <c r="D514" i="2"/>
  <c r="D584" i="2"/>
  <c r="D583" i="2"/>
  <c r="D542" i="2"/>
  <c r="D977" i="2"/>
  <c r="D1054" i="2"/>
  <c r="D1103" i="2"/>
  <c r="D511" i="2"/>
  <c r="D450" i="2"/>
  <c r="D809" i="2"/>
  <c r="D793" i="2"/>
  <c r="D398" i="2"/>
  <c r="D970" i="2"/>
  <c r="D597" i="2"/>
  <c r="D967" i="2"/>
  <c r="D162" i="2"/>
  <c r="D10" i="2"/>
  <c r="D182" i="2"/>
  <c r="D654" i="2"/>
  <c r="D409" i="2"/>
  <c r="D915" i="2"/>
  <c r="D22" i="2"/>
  <c r="D656" i="2"/>
  <c r="D501" i="2"/>
  <c r="D660" i="2"/>
  <c r="D904" i="2"/>
  <c r="D19" i="2"/>
  <c r="D157" i="2"/>
  <c r="D897" i="2"/>
  <c r="D998" i="2"/>
  <c r="D1073" i="2"/>
  <c r="D468" i="2"/>
  <c r="D665" i="2"/>
  <c r="D13" i="2"/>
  <c r="D164" i="2"/>
  <c r="D165" i="2"/>
  <c r="D548" i="2"/>
  <c r="D434" i="2"/>
  <c r="D433" i="2"/>
  <c r="D426" i="2"/>
  <c r="D693" i="2"/>
  <c r="D425" i="2"/>
  <c r="D26" i="2"/>
  <c r="D1034" i="2"/>
  <c r="D975" i="2"/>
  <c r="D500" i="2"/>
  <c r="D1045" i="2"/>
  <c r="D472" i="2"/>
  <c r="D599" i="2"/>
  <c r="D616" i="2"/>
  <c r="D929" i="2"/>
  <c r="D36" i="2"/>
  <c r="D658" i="2"/>
  <c r="D405" i="2"/>
  <c r="D411" i="2"/>
  <c r="D671" i="2"/>
  <c r="D563" i="2"/>
  <c r="D429" i="2"/>
  <c r="D401" i="2"/>
  <c r="D677" i="2"/>
  <c r="D653" i="2"/>
  <c r="D160" i="2"/>
  <c r="D851" i="2"/>
  <c r="D748" i="2"/>
  <c r="D28" i="2"/>
  <c r="D576" i="2"/>
  <c r="D680" i="2"/>
  <c r="D781" i="2"/>
  <c r="D979" i="2"/>
  <c r="D504" i="2"/>
  <c r="D691" i="2"/>
  <c r="D981" i="2"/>
  <c r="D469" i="2"/>
  <c r="D582" i="2"/>
  <c r="D430" i="2"/>
  <c r="D418" i="2"/>
  <c r="D12" i="2"/>
  <c r="D1031" i="2"/>
  <c r="D404" i="2"/>
  <c r="D843" i="2"/>
  <c r="D964" i="2"/>
  <c r="D853" i="2"/>
  <c r="D554" i="2"/>
  <c r="D603" i="2"/>
  <c r="D857" i="2"/>
  <c r="D159" i="2"/>
  <c r="D158" i="2"/>
  <c r="D651" i="2"/>
  <c r="D1026" i="2"/>
  <c r="D1001" i="2"/>
  <c r="D789" i="2"/>
  <c r="D962" i="2"/>
  <c r="D1100" i="2"/>
  <c r="D507" i="2"/>
  <c r="D676" i="2"/>
  <c r="D575" i="2"/>
  <c r="D573" i="2"/>
  <c r="D775" i="2"/>
  <c r="D774" i="2"/>
  <c r="D427" i="2"/>
  <c r="D1074" i="2"/>
  <c r="D578" i="2"/>
  <c r="D422" i="2"/>
  <c r="D817" i="2"/>
  <c r="D816" i="2"/>
  <c r="D815" i="2"/>
  <c r="D943" i="2"/>
  <c r="D8" i="2"/>
  <c r="D891" i="2"/>
  <c r="D650" i="2"/>
  <c r="D1023" i="2"/>
  <c r="D854" i="2"/>
  <c r="D882" i="2"/>
  <c r="D16" i="2"/>
  <c r="D798" i="2"/>
  <c r="D797" i="2"/>
  <c r="D34" i="2"/>
  <c r="D768" i="2"/>
  <c r="D678" i="2"/>
  <c r="D805" i="2"/>
  <c r="D664" i="2"/>
  <c r="D804" i="2"/>
  <c r="D803" i="2"/>
  <c r="D802" i="2"/>
  <c r="D801" i="2"/>
  <c r="D567" i="2"/>
  <c r="D566" i="2"/>
  <c r="D794" i="2"/>
  <c r="D30" i="2"/>
  <c r="D568" i="2"/>
  <c r="D668" i="2"/>
  <c r="D999" i="2"/>
  <c r="D557" i="2"/>
  <c r="D955" i="2"/>
  <c r="D1098" i="2"/>
  <c r="D890" i="2"/>
  <c r="D657" i="2"/>
  <c r="D648" i="2"/>
  <c r="D996" i="2"/>
  <c r="D1101" i="2"/>
  <c r="D1072" i="2"/>
  <c r="D780" i="2"/>
  <c r="D674" i="2"/>
  <c r="D448" i="2"/>
  <c r="D438" i="2"/>
  <c r="D572" i="2"/>
  <c r="D617" i="2"/>
  <c r="D618" i="2"/>
  <c r="D659" i="2"/>
  <c r="D963" i="2"/>
  <c r="D453" i="2"/>
  <c r="D407" i="2"/>
  <c r="D615" i="2"/>
  <c r="D880" i="2"/>
  <c r="D546" i="2"/>
  <c r="D652" i="2"/>
  <c r="D855" i="2"/>
  <c r="D942" i="2"/>
  <c r="D516" i="2"/>
  <c r="D974" i="2"/>
  <c r="D596" i="2"/>
  <c r="D590" i="2"/>
  <c r="D589" i="2"/>
  <c r="D403" i="2"/>
  <c r="D930" i="2"/>
  <c r="D769" i="2"/>
  <c r="D770" i="2"/>
  <c r="D799" i="2"/>
  <c r="D35" i="2"/>
  <c r="D565" i="2"/>
  <c r="D564" i="2"/>
  <c r="D562" i="2"/>
  <c r="D569" i="2"/>
  <c r="D183" i="2"/>
  <c r="D873" i="2"/>
  <c r="D1038" i="2"/>
  <c r="D959" i="2"/>
  <c r="D611" i="2"/>
  <c r="D973" i="2"/>
  <c r="D1076" i="2"/>
  <c r="D872" i="2"/>
  <c r="D966" i="2"/>
  <c r="D402" i="2"/>
  <c r="D673" i="2"/>
  <c r="D539" i="2"/>
  <c r="D9" i="2"/>
  <c r="D672" i="2"/>
  <c r="D785" i="2"/>
  <c r="D1055" i="2"/>
  <c r="D510" i="2"/>
  <c r="D972" i="2"/>
  <c r="D508" i="2"/>
  <c r="D544" i="2"/>
  <c r="D419" i="2"/>
  <c r="D414" i="2"/>
  <c r="D503" i="2"/>
  <c r="D608" i="2"/>
  <c r="D499" i="2"/>
  <c r="D513" i="2"/>
  <c r="D512" i="2"/>
  <c r="D400" i="2"/>
  <c r="D694" i="2"/>
  <c r="D417" i="2"/>
  <c r="D473" i="2"/>
  <c r="D607" i="2"/>
  <c r="D476" i="2"/>
  <c r="D416" i="2"/>
  <c r="D699" i="2"/>
  <c r="D470" i="2"/>
  <c r="D934" i="2"/>
  <c r="D994" i="2"/>
  <c r="D574" i="2"/>
  <c r="D606" i="2"/>
  <c r="D399" i="2"/>
  <c r="D1130" i="2"/>
  <c r="D538" i="2"/>
  <c r="D33" i="2"/>
  <c r="D685" i="2"/>
  <c r="D958" i="2"/>
  <c r="D813" i="2"/>
  <c r="D960" i="2"/>
  <c r="D27" i="2"/>
  <c r="D684" i="2"/>
  <c r="D604" i="2"/>
  <c r="D408" i="2"/>
  <c r="D24" i="2"/>
  <c r="D971" i="2"/>
  <c r="D602" i="2"/>
  <c r="D1114" i="2"/>
  <c r="D601" i="2"/>
  <c r="D20" i="2"/>
  <c r="D1046" i="2"/>
  <c r="D993" i="2"/>
  <c r="D681" i="2"/>
  <c r="D1132" i="2"/>
  <c r="D600" i="2"/>
  <c r="D14" i="2"/>
  <c r="D670" i="2"/>
  <c r="D598" i="2"/>
  <c r="D413" i="2"/>
  <c r="D679" i="2"/>
  <c r="D1000" i="2"/>
  <c r="D783" i="2"/>
  <c r="D881" i="2"/>
</calcChain>
</file>

<file path=xl/sharedStrings.xml><?xml version="1.0" encoding="utf-8"?>
<sst xmlns="http://schemas.openxmlformats.org/spreadsheetml/2006/main" count="4564" uniqueCount="2034">
  <si>
    <t>氏名</t>
  </si>
  <si>
    <t>勤務先名称</t>
  </si>
  <si>
    <t>勤務先住所</t>
  </si>
  <si>
    <t>担当診療科目名</t>
  </si>
  <si>
    <t>青木　規子</t>
  </si>
  <si>
    <t>青木内科</t>
  </si>
  <si>
    <t>内科、小児科</t>
  </si>
  <si>
    <t>青木　光正</t>
  </si>
  <si>
    <t>内科</t>
  </si>
  <si>
    <t>安住　敏雄</t>
  </si>
  <si>
    <t>安住クリニック</t>
  </si>
  <si>
    <t>内科、神経内科</t>
  </si>
  <si>
    <t>礒川　正史</t>
  </si>
  <si>
    <t>礒川内科医院</t>
  </si>
  <si>
    <t>浅口郡里庄町新庄１３８８</t>
  </si>
  <si>
    <t>いたのクリニック</t>
  </si>
  <si>
    <t>岩本　博通</t>
  </si>
  <si>
    <t>亀乃甲診療所</t>
  </si>
  <si>
    <t>瀬戸内記念病院</t>
  </si>
  <si>
    <t>瀬戸内市長船町服部２９０番５</t>
  </si>
  <si>
    <t>薄元　茂</t>
  </si>
  <si>
    <t>只友医院</t>
  </si>
  <si>
    <t>津山市加茂町塔中１０５</t>
  </si>
  <si>
    <t>打田　昭子</t>
  </si>
  <si>
    <t>うちだ眼科医院</t>
  </si>
  <si>
    <t>眼科</t>
  </si>
  <si>
    <t>えんさこ医院</t>
  </si>
  <si>
    <t>大谷　公彦</t>
  </si>
  <si>
    <t>内科、循環器科</t>
  </si>
  <si>
    <t>岡本　祐二</t>
  </si>
  <si>
    <t>岡本医院</t>
  </si>
  <si>
    <t>小野　要</t>
  </si>
  <si>
    <t>倉敷市玉島八島１７５５</t>
  </si>
  <si>
    <t>金田　一孝</t>
  </si>
  <si>
    <t>金田医院</t>
  </si>
  <si>
    <t>新見市大佐永富１６１７</t>
  </si>
  <si>
    <t>川井　伸一郎</t>
  </si>
  <si>
    <t>川井クリニック</t>
  </si>
  <si>
    <t>倉敷市二子１３５番地１</t>
  </si>
  <si>
    <t>内科、腎臓内科</t>
  </si>
  <si>
    <t>外科</t>
  </si>
  <si>
    <t>木村　祥子</t>
  </si>
  <si>
    <t>倉敷市立市民病院</t>
  </si>
  <si>
    <t>倉敷市児島駅前２丁目３９番地</t>
  </si>
  <si>
    <t>小児科</t>
  </si>
  <si>
    <t>木村　久</t>
  </si>
  <si>
    <t>木村眼科</t>
  </si>
  <si>
    <t>衣笠　信行</t>
  </si>
  <si>
    <t>衣笠内科医院</t>
  </si>
  <si>
    <t>津山市椿高下３９番地</t>
  </si>
  <si>
    <t>光嶋　猛</t>
  </si>
  <si>
    <t>あかいわファミリークリニック</t>
  </si>
  <si>
    <t>赤磐市河本１１４３</t>
  </si>
  <si>
    <t>内科、小児科、皮膚科</t>
  </si>
  <si>
    <t>越宗医院</t>
  </si>
  <si>
    <t>赤磐市西窪田５２３番地１</t>
  </si>
  <si>
    <t>越宗　龍一郎</t>
  </si>
  <si>
    <t>内科、胃腸科、外科、整形外科</t>
  </si>
  <si>
    <t>和気郡和気町尺所４３８番地</t>
  </si>
  <si>
    <t>小村　孝</t>
  </si>
  <si>
    <t>こむら整形外科</t>
  </si>
  <si>
    <t>整形外科</t>
  </si>
  <si>
    <t>近藤　正太郎</t>
  </si>
  <si>
    <t>近藤クリニック</t>
  </si>
  <si>
    <t>坂井　恭治</t>
  </si>
  <si>
    <t>倉敷市玉島勇崎５８７</t>
  </si>
  <si>
    <t>脳神経外科</t>
  </si>
  <si>
    <t>佐藤　理</t>
  </si>
  <si>
    <t>佐藤整形外科</t>
  </si>
  <si>
    <t>佐藤　伸夫</t>
  </si>
  <si>
    <t>佐藤医院</t>
  </si>
  <si>
    <t>内科、放射線科</t>
  </si>
  <si>
    <t>ハーヴィスクリニック</t>
  </si>
  <si>
    <t>白神　かおり</t>
  </si>
  <si>
    <t>白神医院</t>
  </si>
  <si>
    <t>浅口市寄島町５６６０</t>
  </si>
  <si>
    <t>菅原　英次</t>
  </si>
  <si>
    <t>高梁市国民健康保険成羽病院付属川上診療所</t>
  </si>
  <si>
    <t>高梁市川上町地頭２３４０</t>
  </si>
  <si>
    <t>内科、外科</t>
  </si>
  <si>
    <t>希望ヶ丘ホスピタル</t>
  </si>
  <si>
    <t>神経精神科</t>
  </si>
  <si>
    <t>妹尾　健五</t>
  </si>
  <si>
    <t>川辺内科</t>
  </si>
  <si>
    <t>千先　茂樹</t>
  </si>
  <si>
    <t>倉敷市福島２２４番地</t>
  </si>
  <si>
    <t>内科、胃腸科</t>
  </si>
  <si>
    <t>高場　成治</t>
  </si>
  <si>
    <t>たかばクリニック</t>
  </si>
  <si>
    <t>多胡　卓治</t>
  </si>
  <si>
    <t>多胡クリニック</t>
  </si>
  <si>
    <t>田嶋　憲一</t>
  </si>
  <si>
    <t>田嶋内科</t>
  </si>
  <si>
    <t>倉敷市児島柳田町８６２番地</t>
  </si>
  <si>
    <t>田嶋　利恵</t>
  </si>
  <si>
    <t>内科いこいの家</t>
  </si>
  <si>
    <t>倉敷市児島小川９丁目１番４６号</t>
  </si>
  <si>
    <t>田辺　潤</t>
  </si>
  <si>
    <t>たなべ内科</t>
  </si>
  <si>
    <t>田邉　高由</t>
  </si>
  <si>
    <t>タナベ内科医院</t>
  </si>
  <si>
    <t>内科、胃腸科、小児科</t>
  </si>
  <si>
    <t>谷口　眞</t>
  </si>
  <si>
    <t>井原市立美星国保診療所</t>
  </si>
  <si>
    <t>井原市美星町大倉２４６７番地４</t>
  </si>
  <si>
    <t>筒井　保太</t>
  </si>
  <si>
    <t>筒井医院</t>
  </si>
  <si>
    <t>辻　美佐</t>
  </si>
  <si>
    <t>辻眼科内科</t>
  </si>
  <si>
    <t>戸川　潤一郎</t>
  </si>
  <si>
    <t>戸川クリニック</t>
  </si>
  <si>
    <t>中西　慶</t>
  </si>
  <si>
    <t>よりしま中西医院</t>
  </si>
  <si>
    <t>内科、リハビリテーション科</t>
  </si>
  <si>
    <t>中西　曹輔</t>
  </si>
  <si>
    <t>中西クリニック</t>
  </si>
  <si>
    <t>内科、呼吸器内科</t>
  </si>
  <si>
    <t>中西　由理</t>
  </si>
  <si>
    <t>新津　賴一</t>
  </si>
  <si>
    <t>にいつクリニック</t>
  </si>
  <si>
    <t>野村　良明</t>
  </si>
  <si>
    <t>野村医院</t>
  </si>
  <si>
    <t>武家尾　拓司</t>
  </si>
  <si>
    <t>薬師寺慈恵病院</t>
  </si>
  <si>
    <t>藤原　基正</t>
  </si>
  <si>
    <t>藤原整形外科医院</t>
  </si>
  <si>
    <t>淵本　倫久</t>
  </si>
  <si>
    <t>ふちもとクリニック</t>
  </si>
  <si>
    <t>消化器内科、肛門外科</t>
  </si>
  <si>
    <t>外間　朝夫</t>
  </si>
  <si>
    <t>ほかま医院</t>
  </si>
  <si>
    <t>浅口市金光町占見新田１１６６番地１</t>
  </si>
  <si>
    <t>堀家　英之</t>
  </si>
  <si>
    <t>津山中央記念病院</t>
  </si>
  <si>
    <t>津山市二階町７１番地</t>
  </si>
  <si>
    <t>本田　誠</t>
  </si>
  <si>
    <t>水島南診療所</t>
  </si>
  <si>
    <t>神谷　康夫</t>
  </si>
  <si>
    <t>神谷内科医院</t>
  </si>
  <si>
    <t>津山市南新座１０９</t>
  </si>
  <si>
    <t>三宅　伊知郎</t>
  </si>
  <si>
    <t>三宅医院</t>
  </si>
  <si>
    <t>宮島　美穂</t>
  </si>
  <si>
    <t>真庭市月田６８４０</t>
  </si>
  <si>
    <t>宮本　勉</t>
  </si>
  <si>
    <t>北川病院</t>
  </si>
  <si>
    <t>和気郡和気町和気２７７</t>
  </si>
  <si>
    <t>胃腸科、外科</t>
  </si>
  <si>
    <t>山田　斉</t>
  </si>
  <si>
    <t>やまだ内科クリニック</t>
  </si>
  <si>
    <t>山本　優</t>
  </si>
  <si>
    <t>やまもと医院</t>
  </si>
  <si>
    <t>総社市三輪６１８</t>
  </si>
  <si>
    <t>渡辺　哲也</t>
  </si>
  <si>
    <t>渡辺医院</t>
  </si>
  <si>
    <t>総社市真壁１５１ー５</t>
  </si>
  <si>
    <t>佐伯　光崇</t>
  </si>
  <si>
    <t>たまメディカルリハビリテーションクリニック</t>
  </si>
  <si>
    <t>マスカット整形外科医院</t>
  </si>
  <si>
    <t>平田　紘一</t>
  </si>
  <si>
    <t>柴田病院</t>
  </si>
  <si>
    <t>倉敷市玉島乙島６１０８ー１</t>
  </si>
  <si>
    <t>廣澤　裕代</t>
  </si>
  <si>
    <t>パーク統合クリニック</t>
  </si>
  <si>
    <t>総社市駅前２丁目１７番１号</t>
  </si>
  <si>
    <t>内科（糖尿病内科、内分泌内科）</t>
  </si>
  <si>
    <t>真庭市西原６３番地</t>
  </si>
  <si>
    <t>鴨方第一内科クリニック</t>
  </si>
  <si>
    <t>浅口市鴨方町六条院中１３２９番地</t>
  </si>
  <si>
    <t>竹内医院</t>
  </si>
  <si>
    <t>徳永　尚登</t>
  </si>
  <si>
    <t>井原市立井原市民病院</t>
  </si>
  <si>
    <t>井原市井原町１１８６</t>
  </si>
  <si>
    <t>循環器内科</t>
  </si>
  <si>
    <t>瀬戸内市民病院</t>
  </si>
  <si>
    <t>総社市駅前１丁目６番１号</t>
  </si>
  <si>
    <t>外科、整形外科</t>
  </si>
  <si>
    <t>下津井病院</t>
  </si>
  <si>
    <t>渡辺　博史</t>
  </si>
  <si>
    <t>倉敷市西中新田１６</t>
  </si>
  <si>
    <t>飯塚　文朗</t>
  </si>
  <si>
    <t>コープリハビリテーション病院</t>
  </si>
  <si>
    <t>倉敷市水島東千鳥町１番６０号</t>
  </si>
  <si>
    <t>神坂　謙</t>
  </si>
  <si>
    <t>本位田診療所</t>
  </si>
  <si>
    <t>備前市立日生病院</t>
  </si>
  <si>
    <t>道満　尚文</t>
  </si>
  <si>
    <t>道満医院</t>
  </si>
  <si>
    <t>赤磐市町苅田９２０</t>
  </si>
  <si>
    <t>西垣　卓</t>
  </si>
  <si>
    <t>小田郡矢掛町小林３９５番地の１</t>
  </si>
  <si>
    <t>平井　通博</t>
  </si>
  <si>
    <t>ひらいクリニック</t>
  </si>
  <si>
    <t>津山市加茂町中原６１</t>
  </si>
  <si>
    <t>渡邉　悟志</t>
  </si>
  <si>
    <t>太田　隆正</t>
  </si>
  <si>
    <t>太田病院</t>
  </si>
  <si>
    <t>新見市西方４２６</t>
  </si>
  <si>
    <t>河合医院</t>
  </si>
  <si>
    <t>國富　公人</t>
  </si>
  <si>
    <t>腎・泌尿器科くにとみ医院</t>
  </si>
  <si>
    <t>泌尿器科</t>
  </si>
  <si>
    <t>平　奈津子</t>
  </si>
  <si>
    <t>ももの里病院</t>
  </si>
  <si>
    <t>笠岡市園井２２６３</t>
  </si>
  <si>
    <t>精神科</t>
  </si>
  <si>
    <t>多田　廣祠</t>
  </si>
  <si>
    <t>多田皮膚科医院</t>
  </si>
  <si>
    <t>皮膚科</t>
  </si>
  <si>
    <t>近光整形外科診療所</t>
  </si>
  <si>
    <t>近光　宣彦</t>
  </si>
  <si>
    <t>長野　仁</t>
  </si>
  <si>
    <t>長野病院</t>
  </si>
  <si>
    <t>総社市金井戸１５０番地１</t>
  </si>
  <si>
    <t>川崎医科大学附属病院</t>
  </si>
  <si>
    <t>倉敷市松島５７７番地</t>
  </si>
  <si>
    <t>リウマチ・膠原病科</t>
  </si>
  <si>
    <t>内科、消化器科</t>
  </si>
  <si>
    <t>倉敷市松島１０６５</t>
  </si>
  <si>
    <t>循環器科</t>
  </si>
  <si>
    <t>服部　功</t>
  </si>
  <si>
    <t>はっとり医院</t>
  </si>
  <si>
    <t>杉生　訓昭</t>
  </si>
  <si>
    <t>杉生クリニック</t>
  </si>
  <si>
    <t>総社市三須１３４２</t>
  </si>
  <si>
    <t>瀧澤　正</t>
  </si>
  <si>
    <t>滝沢整形外科</t>
  </si>
  <si>
    <t>林　里美</t>
  </si>
  <si>
    <t>倉敷紀念病院</t>
  </si>
  <si>
    <t>倉敷市中島８３１</t>
  </si>
  <si>
    <t>小児科、内科</t>
  </si>
  <si>
    <t>前谷　繁</t>
  </si>
  <si>
    <t>前谷内科クリニック</t>
  </si>
  <si>
    <t>内科、胃腸内科、循環器内科</t>
  </si>
  <si>
    <t>吾郷　美穂</t>
  </si>
  <si>
    <t>西川　恵子</t>
  </si>
  <si>
    <t>倉敷北病院</t>
  </si>
  <si>
    <t>中尾　英明</t>
  </si>
  <si>
    <t>コープくらしき診療所</t>
  </si>
  <si>
    <t>津山ファミリークリニック</t>
  </si>
  <si>
    <t>津山市高野本郷１２７９番地２８</t>
  </si>
  <si>
    <t>高梁市成羽町下原３０１番地</t>
  </si>
  <si>
    <t>迫田　秀治</t>
  </si>
  <si>
    <t>新見市大佐診療所</t>
  </si>
  <si>
    <t>新見市大佐小阪部１４７０</t>
  </si>
  <si>
    <t>村山　佳則</t>
  </si>
  <si>
    <t>村山クリニック</t>
  </si>
  <si>
    <t>外科、脳神経外科</t>
  </si>
  <si>
    <t>筒井　理仁</t>
  </si>
  <si>
    <t>鶴見　尚和</t>
  </si>
  <si>
    <t>国民健康保険成羽病院</t>
  </si>
  <si>
    <t>長野　秀樹</t>
  </si>
  <si>
    <t>板野　篤志</t>
  </si>
  <si>
    <t>倉敷市中島８３１番地</t>
  </si>
  <si>
    <t>宮原　一彰</t>
  </si>
  <si>
    <t>柵原病院</t>
  </si>
  <si>
    <t>久米郡美咲町吉ケ原９９２番地</t>
  </si>
  <si>
    <t>曽根　希信</t>
  </si>
  <si>
    <t>リウマチ科、内科、外科、麻酔科、小児科、リハビリテーション科</t>
  </si>
  <si>
    <t>城所　研吾</t>
  </si>
  <si>
    <t>腎臓内科</t>
  </si>
  <si>
    <t>藤原　洋平</t>
  </si>
  <si>
    <t>笠岡市立市民病院</t>
  </si>
  <si>
    <t>中村　奈保子</t>
  </si>
  <si>
    <t>ほのぼのファミリークリニック</t>
  </si>
  <si>
    <t>浦上　立春</t>
  </si>
  <si>
    <t>浦上医院</t>
  </si>
  <si>
    <t>守屋　真示</t>
  </si>
  <si>
    <t>もりや耳鼻咽喉科</t>
  </si>
  <si>
    <t>耳鼻咽喉科</t>
  </si>
  <si>
    <t>藤戸クリニック</t>
  </si>
  <si>
    <t>岩垣　博巳</t>
  </si>
  <si>
    <t>遠迫　孝昭</t>
  </si>
  <si>
    <t>戸川　雄</t>
  </si>
  <si>
    <t>辻川　衆宏</t>
  </si>
  <si>
    <t>藤澤　洋之</t>
  </si>
  <si>
    <t>藤沢脳神経外科医院</t>
  </si>
  <si>
    <t>神経内科、脳神経外科、放射線科</t>
  </si>
  <si>
    <t>齋藤　玄哲</t>
  </si>
  <si>
    <t>斎藤医院</t>
  </si>
  <si>
    <t>内科、皮膚科、消化器内科</t>
  </si>
  <si>
    <t>森定　ゆみ</t>
  </si>
  <si>
    <t>倉敷神経科病院</t>
  </si>
  <si>
    <t>倉敷市浅原４００番地</t>
  </si>
  <si>
    <t>千先クリニック</t>
  </si>
  <si>
    <t>本田　威</t>
  </si>
  <si>
    <t>倉敷市下津井吹上２丁目６番４号</t>
  </si>
  <si>
    <t>鳥越病院</t>
  </si>
  <si>
    <t>浅海　昇</t>
  </si>
  <si>
    <t>樋元　主税</t>
  </si>
  <si>
    <t>井上　直樹</t>
  </si>
  <si>
    <t>中角　祐治</t>
  </si>
  <si>
    <t>内科、整形外科、リハビリテーション科</t>
  </si>
  <si>
    <t>玉田　二郎</t>
  </si>
  <si>
    <t>平成南町クリニック</t>
  </si>
  <si>
    <t>戸板　富久子</t>
  </si>
  <si>
    <t>相田　哲史</t>
  </si>
  <si>
    <t>倉敷成人病センター</t>
  </si>
  <si>
    <t>倉敷市白楽町２５０番地</t>
  </si>
  <si>
    <t>リウマチ科</t>
  </si>
  <si>
    <t>青山　裕美</t>
  </si>
  <si>
    <t>南岡山医療センター</t>
  </si>
  <si>
    <t>都窪郡早島町早島４０６６</t>
  </si>
  <si>
    <t>秋岡　達郎</t>
  </si>
  <si>
    <t>水島中央病院</t>
  </si>
  <si>
    <t>倉敷市水島青葉町４番５号</t>
  </si>
  <si>
    <t>浅野　健一郎</t>
  </si>
  <si>
    <t>倉敷中央病院</t>
  </si>
  <si>
    <t>倉敷市美和１丁目１番１号</t>
  </si>
  <si>
    <t>浅野　直</t>
  </si>
  <si>
    <t>あさのクリニック</t>
  </si>
  <si>
    <t>阿曽沼　裕彦</t>
  </si>
  <si>
    <t>笠岡第一病院</t>
  </si>
  <si>
    <t>笠岡市横島１９４５</t>
  </si>
  <si>
    <t>天野　るみ</t>
  </si>
  <si>
    <t>綾　邦彦</t>
  </si>
  <si>
    <t>新井　修</t>
  </si>
  <si>
    <t>消化器内科</t>
  </si>
  <si>
    <t>新垣　義夫</t>
  </si>
  <si>
    <t>有田　真知子</t>
  </si>
  <si>
    <t>呼吸器内科</t>
  </si>
  <si>
    <t>有元　克彦</t>
  </si>
  <si>
    <t>しげい病院</t>
  </si>
  <si>
    <t>倉敷市幸町２番３０号</t>
  </si>
  <si>
    <t>井口　大助</t>
  </si>
  <si>
    <t>総合病院　落合病院</t>
  </si>
  <si>
    <t>真庭市上市瀬３４１番地</t>
  </si>
  <si>
    <t>井口　泰孝</t>
  </si>
  <si>
    <t>池田　真也</t>
  </si>
  <si>
    <t>池田　健二</t>
  </si>
  <si>
    <t>荘内クリニック</t>
  </si>
  <si>
    <t>整形外科、リハビリテーション科</t>
  </si>
  <si>
    <t>池田　文昭</t>
  </si>
  <si>
    <t>イケヤ医院</t>
  </si>
  <si>
    <t>石川　泰祐</t>
  </si>
  <si>
    <t>石川病院</t>
  </si>
  <si>
    <t>内科、人工透析内科</t>
  </si>
  <si>
    <t>石口　奈世理</t>
  </si>
  <si>
    <t>倉敷平成病院</t>
  </si>
  <si>
    <t>石田　直</t>
  </si>
  <si>
    <t>石原　明子</t>
  </si>
  <si>
    <t>倉敷スイートホスピタル</t>
  </si>
  <si>
    <t>倉敷市中庄３５４２番１</t>
  </si>
  <si>
    <t>石部　洋一</t>
  </si>
  <si>
    <t>水島協同病院</t>
  </si>
  <si>
    <t>乳腺外科</t>
  </si>
  <si>
    <t>石松　義人</t>
  </si>
  <si>
    <t>渡辺胃腸科外科病院</t>
  </si>
  <si>
    <t>伊勢　眞樹</t>
  </si>
  <si>
    <t>リハビリテーション科</t>
  </si>
  <si>
    <t>海岸通りクリニック</t>
  </si>
  <si>
    <t>伊藤　明広</t>
  </si>
  <si>
    <t>稲垣　安紀</t>
  </si>
  <si>
    <t>稲垣医院</t>
  </si>
  <si>
    <t>井上　美智子</t>
  </si>
  <si>
    <t>鏡野町国民健康保険病院</t>
  </si>
  <si>
    <t>苫田郡鏡野町寺元３６５</t>
  </si>
  <si>
    <t>井上　康</t>
  </si>
  <si>
    <t>井上眼科</t>
  </si>
  <si>
    <t>玉野市宇野１丁目１４番３１号</t>
  </si>
  <si>
    <t>井上　周</t>
  </si>
  <si>
    <t>井上　知彦</t>
  </si>
  <si>
    <t>鴨方整形外科</t>
  </si>
  <si>
    <t>浅口郡里庄町里見５２７６番地</t>
  </si>
  <si>
    <t>脳神経内科</t>
  </si>
  <si>
    <t>庵谷　和夫</t>
  </si>
  <si>
    <t>庵谷医院</t>
  </si>
  <si>
    <t>倉敷市林５１４</t>
  </si>
  <si>
    <t>内科、循環器科、小児科</t>
  </si>
  <si>
    <t>今井　智大</t>
  </si>
  <si>
    <t>岩本　さちみ</t>
  </si>
  <si>
    <t>上杉　忠久</t>
  </si>
  <si>
    <t>市立備前病院</t>
  </si>
  <si>
    <t>備前市伊部２２４５番地</t>
  </si>
  <si>
    <t>上田　恭典</t>
  </si>
  <si>
    <t>血液内科</t>
  </si>
  <si>
    <t>上野　邦夫</t>
  </si>
  <si>
    <t>矢掛町国民健康保険病院</t>
  </si>
  <si>
    <t>小田郡矢掛町矢掛２６９５</t>
  </si>
  <si>
    <t>上野　信也</t>
  </si>
  <si>
    <t>上野眼科クリニック</t>
  </si>
  <si>
    <t>上野　芳樹</t>
  </si>
  <si>
    <t>うえの内科小児科医院</t>
  </si>
  <si>
    <t>小児外科</t>
  </si>
  <si>
    <t>宇野　昌明</t>
  </si>
  <si>
    <t>脳卒中科</t>
  </si>
  <si>
    <t>内田　眞司</t>
  </si>
  <si>
    <t>鴨方クリニック</t>
  </si>
  <si>
    <t>内科、消化器科、循環器科</t>
  </si>
  <si>
    <t>赤磐医師会病院</t>
  </si>
  <si>
    <t>赤磐市下市１８７番地１</t>
  </si>
  <si>
    <t>産賀　温恵</t>
  </si>
  <si>
    <t>産賀　学</t>
  </si>
  <si>
    <t>産賀眼科医院</t>
  </si>
  <si>
    <t>津山市田町１３０</t>
  </si>
  <si>
    <t>梅川　康弘</t>
  </si>
  <si>
    <t>倉敷成人病クリニック</t>
  </si>
  <si>
    <t>江口　晃二</t>
  </si>
  <si>
    <t>江口眼科クリニック</t>
  </si>
  <si>
    <t>江口　孝行</t>
  </si>
  <si>
    <t>江澤　和彦</t>
  </si>
  <si>
    <t>内科、リウマチ科</t>
  </si>
  <si>
    <t>産婦人科</t>
  </si>
  <si>
    <t>大槻　剛巳</t>
  </si>
  <si>
    <t>新庄村国民健康保険診療所</t>
  </si>
  <si>
    <t>大澤　裕</t>
  </si>
  <si>
    <t>神経内科</t>
  </si>
  <si>
    <t>大成　和寛</t>
  </si>
  <si>
    <t>大谷　稔男</t>
  </si>
  <si>
    <t>太田　誠介</t>
  </si>
  <si>
    <t>岡山赤十字玉野病院</t>
  </si>
  <si>
    <t>玉野市築港五丁目１６番２５号</t>
  </si>
  <si>
    <t>大澤　誠也</t>
  </si>
  <si>
    <t>大山　明子</t>
  </si>
  <si>
    <t>大山眼科</t>
  </si>
  <si>
    <t>井原市井原町１２２８番地の２</t>
  </si>
  <si>
    <t>太田　仁士</t>
  </si>
  <si>
    <t>大田　修平</t>
  </si>
  <si>
    <t>松田病院</t>
  </si>
  <si>
    <t>倉敷市鶴形１丁目３番１０号</t>
  </si>
  <si>
    <t>大下　恭弘</t>
  </si>
  <si>
    <t>おおしも内科</t>
  </si>
  <si>
    <t>倉敷市中畝２丁目８番２１号</t>
  </si>
  <si>
    <t>大田　剛由</t>
  </si>
  <si>
    <t>婦人科</t>
  </si>
  <si>
    <t>岡本　章一</t>
  </si>
  <si>
    <t>つばさクリニック</t>
  </si>
  <si>
    <t>内科、呼吸器科、循環器科、整形外科</t>
  </si>
  <si>
    <t>岡　三喜男</t>
  </si>
  <si>
    <t>玉島中央病院</t>
  </si>
  <si>
    <t>倉敷市玉島阿賀崎２丁目１番１号</t>
  </si>
  <si>
    <t>岡内　省三</t>
  </si>
  <si>
    <t>糖尿病内科</t>
  </si>
  <si>
    <t>岡部　道雄</t>
  </si>
  <si>
    <t>岡　隆浩</t>
  </si>
  <si>
    <t>おか整形外科</t>
  </si>
  <si>
    <t>岡安　隆</t>
  </si>
  <si>
    <t>倉敷てんげん眼科</t>
  </si>
  <si>
    <t>岡外科胃腸肛門科</t>
  </si>
  <si>
    <t>岡田　和也</t>
  </si>
  <si>
    <t>岡田　理之</t>
  </si>
  <si>
    <t>緒方　正敏</t>
  </si>
  <si>
    <t>岡田　富朗</t>
  </si>
  <si>
    <t>岡　哲弘</t>
  </si>
  <si>
    <t>外科、消化器内科、肛門外科</t>
  </si>
  <si>
    <t>岡　秀行</t>
  </si>
  <si>
    <t>おか内科耳鼻科</t>
  </si>
  <si>
    <t>倉敷市児島稗田町１９５７</t>
  </si>
  <si>
    <t>岡　大介</t>
  </si>
  <si>
    <t>岡皮膚科医院</t>
  </si>
  <si>
    <t>荻野　健次</t>
  </si>
  <si>
    <t>備前市立吉永病院</t>
  </si>
  <si>
    <t>荻田　聡子</t>
  </si>
  <si>
    <t>荻野　佳代</t>
  </si>
  <si>
    <t>奥山　俊彦</t>
  </si>
  <si>
    <t>奥村　典仁</t>
  </si>
  <si>
    <t>呼吸器外科</t>
  </si>
  <si>
    <t>小栗栖　千雅</t>
  </si>
  <si>
    <t>おぐるすハートクリニック内科循環器呼吸器科</t>
  </si>
  <si>
    <t>小澤　秀夫</t>
  </si>
  <si>
    <t>小瀬　靖郎</t>
  </si>
  <si>
    <t>越智　信夫</t>
  </si>
  <si>
    <t>小畑　淳史</t>
  </si>
  <si>
    <t>小畑醫院</t>
  </si>
  <si>
    <t>小畑　さやか</t>
  </si>
  <si>
    <t>加川　明彦</t>
  </si>
  <si>
    <t>森下病院</t>
  </si>
  <si>
    <t>片山　修一</t>
  </si>
  <si>
    <t>片山　禎夫</t>
  </si>
  <si>
    <t>片山内科クリニック</t>
  </si>
  <si>
    <t>内科、脳神経内科</t>
  </si>
  <si>
    <t>片山　信昭</t>
  </si>
  <si>
    <t>加藤　健一</t>
  </si>
  <si>
    <t>加藤　茂樹</t>
  </si>
  <si>
    <t>総合診療科</t>
  </si>
  <si>
    <t>加藤　忠彦</t>
  </si>
  <si>
    <t>吉備高原ルミエール病院</t>
  </si>
  <si>
    <t>加賀郡吉備中央町宮地３３３６番地１５</t>
  </si>
  <si>
    <t>内科、消化器科、リハビリテーション科</t>
  </si>
  <si>
    <t>加藤　晴美</t>
  </si>
  <si>
    <t>加藤　倫裕</t>
  </si>
  <si>
    <t>高梁中央病院</t>
  </si>
  <si>
    <t>高梁市南町５３</t>
  </si>
  <si>
    <t>高梁市南町５３番地</t>
  </si>
  <si>
    <t>門田　一繁</t>
  </si>
  <si>
    <t>門田　康孝</t>
  </si>
  <si>
    <t>金森　達也</t>
  </si>
  <si>
    <t>新見市神代診療所</t>
  </si>
  <si>
    <t>新見市神郷下神代３９４６番地</t>
  </si>
  <si>
    <t>加原　尚明</t>
  </si>
  <si>
    <t>鎌尾　浩行</t>
  </si>
  <si>
    <t>紙谷　晋吾</t>
  </si>
  <si>
    <t>亀井　信二</t>
  </si>
  <si>
    <t>亀山　有香</t>
  </si>
  <si>
    <t>茶屋町在宅診療所</t>
  </si>
  <si>
    <t>内科、精神科</t>
  </si>
  <si>
    <t>亀山　康弘</t>
  </si>
  <si>
    <t>津山第一病院</t>
  </si>
  <si>
    <t>津山市中島４３８番地</t>
  </si>
  <si>
    <t>萱原　隆久</t>
  </si>
  <si>
    <t>河合　良介</t>
  </si>
  <si>
    <t>河合内科医院</t>
  </si>
  <si>
    <t>河合　知則</t>
  </si>
  <si>
    <t>新倉敷メディカルスクエア</t>
  </si>
  <si>
    <t>倉敷市玉島１７１９</t>
  </si>
  <si>
    <t>消化器科</t>
  </si>
  <si>
    <t>川口　洋</t>
  </si>
  <si>
    <t>倉敷中央病院リバーサイド</t>
  </si>
  <si>
    <t>川﨑　伸弘</t>
  </si>
  <si>
    <t>河田　典子</t>
  </si>
  <si>
    <t>河本　和幸</t>
  </si>
  <si>
    <t>神崎　資子</t>
  </si>
  <si>
    <t>鍛本　真一郎</t>
  </si>
  <si>
    <t>精神科、リハビリテーション科</t>
  </si>
  <si>
    <t>北口　浩史</t>
  </si>
  <si>
    <t>倉敷市林２２１７</t>
  </si>
  <si>
    <t>木下　尚弘</t>
  </si>
  <si>
    <t>木野山　眞吾</t>
  </si>
  <si>
    <t>木野山医院</t>
  </si>
  <si>
    <t>笠岡市西大島新田６４９</t>
  </si>
  <si>
    <t>木村　桂子</t>
  </si>
  <si>
    <t>木村　五郎</t>
  </si>
  <si>
    <t>児島中央病院</t>
  </si>
  <si>
    <t>倉敷市児島小川町３６８５番地</t>
  </si>
  <si>
    <t>髙田　良江</t>
  </si>
  <si>
    <t>倉敷市老松町４丁目３番３８号</t>
  </si>
  <si>
    <t>草加　勝康</t>
  </si>
  <si>
    <t>草加病院</t>
  </si>
  <si>
    <t>備前市西片上１１２２</t>
  </si>
  <si>
    <t>楠葉　晃</t>
  </si>
  <si>
    <t>きびじ整形外科・内科・リハビリクリニック</t>
  </si>
  <si>
    <t>総社市岡谷３３７番地１</t>
  </si>
  <si>
    <t>楠戸　和仁</t>
  </si>
  <si>
    <t>麻酔科</t>
  </si>
  <si>
    <t>櫛田　隆太郎</t>
  </si>
  <si>
    <t>プライムホスピタル玉島</t>
  </si>
  <si>
    <t>久德　弓子</t>
  </si>
  <si>
    <t>久保田　真通</t>
  </si>
  <si>
    <t>熊代　博文</t>
  </si>
  <si>
    <t>久米　輝善</t>
  </si>
  <si>
    <t>栗山　宗彰</t>
  </si>
  <si>
    <t>黒﨑　義隆</t>
  </si>
  <si>
    <t>久山　秀幸</t>
  </si>
  <si>
    <t>桑元　久美子</t>
  </si>
  <si>
    <t>西原内科眼科医院</t>
  </si>
  <si>
    <t>倉敷市児島味野上２丁目８番３５号</t>
  </si>
  <si>
    <t>小坂　恒徳</t>
  </si>
  <si>
    <t>小坂内科医院</t>
  </si>
  <si>
    <t>児玉　州平</t>
  </si>
  <si>
    <t>こだま眼科</t>
  </si>
  <si>
    <t>小橋　秀廣</t>
  </si>
  <si>
    <t>倉敷廣済クリニック</t>
  </si>
  <si>
    <t>倉敷市東塚５丁目４番１６号</t>
  </si>
  <si>
    <t>小原　健司</t>
  </si>
  <si>
    <t>小宮　達彦</t>
  </si>
  <si>
    <t>心臓血管外科</t>
  </si>
  <si>
    <t>形成外科</t>
  </si>
  <si>
    <t>近藤　正貴</t>
  </si>
  <si>
    <t>水島第一病院</t>
  </si>
  <si>
    <t>倉敷市神田２丁目３番３３号</t>
  </si>
  <si>
    <t>近藤　秀則</t>
  </si>
  <si>
    <t>津山中央まにわ病院</t>
  </si>
  <si>
    <t>真庭市勝山１０７０</t>
  </si>
  <si>
    <t>外科、消化器外科</t>
  </si>
  <si>
    <t>近藤　恒正</t>
  </si>
  <si>
    <t>近藤　淳一</t>
  </si>
  <si>
    <t>近藤　敏範</t>
  </si>
  <si>
    <t>最相　晋輔</t>
  </si>
  <si>
    <t>坂井　研一</t>
  </si>
  <si>
    <t>坂手　陽子</t>
  </si>
  <si>
    <t>坂手　洋二</t>
  </si>
  <si>
    <t>坂根　芳男</t>
  </si>
  <si>
    <t>坂本　啓</t>
  </si>
  <si>
    <t>坂本整形外科クリニック</t>
  </si>
  <si>
    <t>由良病院</t>
  </si>
  <si>
    <t>玉野市深井町１１番１３号</t>
  </si>
  <si>
    <t>笹江　友美</t>
  </si>
  <si>
    <t>津山クリニック</t>
  </si>
  <si>
    <t>きのこエスポアール病院</t>
  </si>
  <si>
    <t>笠岡市東大戸２９０８番地</t>
  </si>
  <si>
    <t>内科、婦人科</t>
  </si>
  <si>
    <t>佐々木　環</t>
  </si>
  <si>
    <t>笹岡　俊輔</t>
  </si>
  <si>
    <t>篠山　英道</t>
  </si>
  <si>
    <t>佐藤　淳</t>
  </si>
  <si>
    <t>佐藤皮膚科</t>
  </si>
  <si>
    <t>佐藤　敦彦</t>
  </si>
  <si>
    <t>佐藤　和道</t>
  </si>
  <si>
    <t>倉敷第一病院</t>
  </si>
  <si>
    <t>倉敷市老松町五丁目３番１０号</t>
  </si>
  <si>
    <t>里見　和彦</t>
  </si>
  <si>
    <t>佐藤　進一</t>
  </si>
  <si>
    <t>佐藤　貴之</t>
  </si>
  <si>
    <t>佐藤胃腸外科　倉敷駅前内視鏡クリニック</t>
  </si>
  <si>
    <t>消化器内科、胃腸外科、内視鏡内科</t>
  </si>
  <si>
    <t>佐藤　由希子</t>
  </si>
  <si>
    <t>佐藤眼科</t>
  </si>
  <si>
    <t>左野　和彦</t>
  </si>
  <si>
    <t>日本原病院</t>
  </si>
  <si>
    <t>津山市日本原３５２</t>
  </si>
  <si>
    <t>澤田　真理子</t>
  </si>
  <si>
    <t>椎野　泰和</t>
  </si>
  <si>
    <t>救急科</t>
  </si>
  <si>
    <t>塩田　知巳</t>
  </si>
  <si>
    <t>塩谷　昭子</t>
  </si>
  <si>
    <t>塩出　速雄</t>
  </si>
  <si>
    <t>塩塚　洋一</t>
  </si>
  <si>
    <t>重松　秀明</t>
  </si>
  <si>
    <t>宍戸　奈美</t>
  </si>
  <si>
    <t>柴田　憲邦</t>
  </si>
  <si>
    <t>肝臓内科</t>
  </si>
  <si>
    <t>島居　忠良</t>
  </si>
  <si>
    <t>勝北すこやかクリニック</t>
  </si>
  <si>
    <t>島田　典明</t>
  </si>
  <si>
    <t>島村　淳之輔</t>
  </si>
  <si>
    <t>嶋村　廣視</t>
  </si>
  <si>
    <t>チクバ外科胃腸科肛門科病院</t>
  </si>
  <si>
    <t>胃腸科、外科、麻酔科、肛門科</t>
  </si>
  <si>
    <t>清水　克彦</t>
  </si>
  <si>
    <t>清水　順子</t>
  </si>
  <si>
    <t>玉島協同病院</t>
  </si>
  <si>
    <t>下田　将司</t>
  </si>
  <si>
    <t>糖尿病・代謝・内分泌内科</t>
  </si>
  <si>
    <t>下立　雄一</t>
  </si>
  <si>
    <t>杓永　俊彦</t>
  </si>
  <si>
    <t>杓永整形外科</t>
  </si>
  <si>
    <t>倉敷市児島柳田町５９６番地</t>
  </si>
  <si>
    <t>正路　浩二郎</t>
  </si>
  <si>
    <t>平病院</t>
  </si>
  <si>
    <t>進藤　克郎</t>
  </si>
  <si>
    <t>進藤　真</t>
  </si>
  <si>
    <t>末綱　竜士</t>
  </si>
  <si>
    <t>杉生　祐史</t>
  </si>
  <si>
    <t>診療ドクター杉生</t>
  </si>
  <si>
    <t>総社市門田３１５番地</t>
  </si>
  <si>
    <t>脳神経外科、循環器内科、呼吸器内科</t>
  </si>
  <si>
    <t>杉原　いつ子</t>
  </si>
  <si>
    <t>すぎはら眼科・循環器科内科</t>
  </si>
  <si>
    <t>鈴木　健夫</t>
  </si>
  <si>
    <t>杉本　学</t>
  </si>
  <si>
    <t>すぎもと眼科医院</t>
  </si>
  <si>
    <t>総社市真壁１５８番地５</t>
  </si>
  <si>
    <t>杉山　明</t>
  </si>
  <si>
    <t>中島病院</t>
  </si>
  <si>
    <t>津山市田町１２２番地</t>
  </si>
  <si>
    <t>杉山　信義</t>
  </si>
  <si>
    <t>山田　聖子</t>
  </si>
  <si>
    <t>善家　正昭</t>
  </si>
  <si>
    <t>善家循環器科・内科医院</t>
  </si>
  <si>
    <t>髙橋　義雄</t>
  </si>
  <si>
    <t>赤磐皮膚科形成外科</t>
  </si>
  <si>
    <t>赤磐市日古木７９４</t>
  </si>
  <si>
    <t>神経内科クリニックなんば</t>
  </si>
  <si>
    <t>髙橋　祥子</t>
  </si>
  <si>
    <t>大根　祐子</t>
  </si>
  <si>
    <t>髙尾　芳樹</t>
  </si>
  <si>
    <t>高杉　幸司</t>
  </si>
  <si>
    <t>髙橋　かすみ</t>
  </si>
  <si>
    <t>高橋　章仁</t>
  </si>
  <si>
    <t>髙畠　弘行</t>
  </si>
  <si>
    <t>高尾　俊弘</t>
  </si>
  <si>
    <t>滝内　宏樹</t>
  </si>
  <si>
    <t>内科、整形外科、循環器内科、呼吸器内科</t>
  </si>
  <si>
    <t>竹内　義明</t>
  </si>
  <si>
    <t>勝山病院</t>
  </si>
  <si>
    <t>真庭市本郷１８１９</t>
  </si>
  <si>
    <t>武田　正章</t>
  </si>
  <si>
    <t>たけだクリニック</t>
  </si>
  <si>
    <t>倉敷市連島町鶴新田１７３０番地３</t>
  </si>
  <si>
    <t>武田　晴郎</t>
  </si>
  <si>
    <t>武田病院</t>
  </si>
  <si>
    <t>竹内　龍三</t>
  </si>
  <si>
    <t>多田　光太郎</t>
  </si>
  <si>
    <t>田中　勲</t>
  </si>
  <si>
    <t>あさき小児科</t>
  </si>
  <si>
    <t>倉敷市水島南幸町１番９号</t>
  </si>
  <si>
    <t>アレルギー科、小児科</t>
  </si>
  <si>
    <t>田中　克樹</t>
  </si>
  <si>
    <t>田中眼科医院</t>
  </si>
  <si>
    <t>田中　裕之</t>
  </si>
  <si>
    <t>田邊　康之</t>
  </si>
  <si>
    <t>田中　康司</t>
  </si>
  <si>
    <t>倉敷市白楽町２５０番地１</t>
  </si>
  <si>
    <t>田中　了</t>
  </si>
  <si>
    <t>田辺　耕三</t>
  </si>
  <si>
    <t>谷口　英人</t>
  </si>
  <si>
    <t>せいきょう玉野診療所</t>
  </si>
  <si>
    <t>谷本　安</t>
  </si>
  <si>
    <t>笠岡市笠岡５６２８番地１</t>
  </si>
  <si>
    <t>丹田　信也</t>
  </si>
  <si>
    <t>田淵　陽子</t>
  </si>
  <si>
    <t>田村　直之</t>
  </si>
  <si>
    <t>あさはら眼科</t>
  </si>
  <si>
    <t>垂水　研一</t>
  </si>
  <si>
    <t>食道胃腸内科</t>
  </si>
  <si>
    <t>竹馬　彰</t>
  </si>
  <si>
    <t>近間　正典</t>
  </si>
  <si>
    <t>倉敷リハビリテーション病院</t>
  </si>
  <si>
    <t>倉敷市笹沖２１</t>
  </si>
  <si>
    <t>神経内科、脳神経外科</t>
  </si>
  <si>
    <t>沈　正樹</t>
  </si>
  <si>
    <t>塚本　眞言</t>
  </si>
  <si>
    <t>塚本内科医院</t>
  </si>
  <si>
    <t>加賀郡吉備中央町円城８５５</t>
  </si>
  <si>
    <t>辻　俊彦</t>
  </si>
  <si>
    <t>辻　拓司</t>
  </si>
  <si>
    <t>津島　公</t>
  </si>
  <si>
    <t>津島医院</t>
  </si>
  <si>
    <t>瀬戸内市牛窓町牛窓３８２３</t>
  </si>
  <si>
    <t>内科、小児科、糖尿病内科</t>
  </si>
  <si>
    <t>土田　和生</t>
  </si>
  <si>
    <t>筒井　英明</t>
  </si>
  <si>
    <t>あゆみクリニック</t>
  </si>
  <si>
    <t>小田郡矢掛町矢掛２５６０番地３</t>
  </si>
  <si>
    <t>内科、小児科、消化器科（内視鏡）</t>
  </si>
  <si>
    <t>津村　卓哉</t>
  </si>
  <si>
    <t>手銭　高志</t>
  </si>
  <si>
    <t>てぜん内科クリニック</t>
  </si>
  <si>
    <t>倉敷市水江１</t>
  </si>
  <si>
    <t>村上脳神経外科内科</t>
  </si>
  <si>
    <t>寺田　喜平</t>
  </si>
  <si>
    <t>時岡　史明</t>
  </si>
  <si>
    <t>德永　博俊</t>
  </si>
  <si>
    <t>戸田　俊介</t>
  </si>
  <si>
    <t>戸部　和夫</t>
  </si>
  <si>
    <t>冨岡　憲明</t>
  </si>
  <si>
    <t>肛門外科、大腸外科</t>
  </si>
  <si>
    <t>冨岡　千穂</t>
  </si>
  <si>
    <t>富山　恭行</t>
  </si>
  <si>
    <t>友田　純</t>
  </si>
  <si>
    <t>豊田　英嗣</t>
  </si>
  <si>
    <t>内科、心療内科、循環器内科</t>
  </si>
  <si>
    <t>中務　治重</t>
  </si>
  <si>
    <t>中島　英和</t>
  </si>
  <si>
    <t>中島　尊</t>
  </si>
  <si>
    <t>中村　明彦</t>
  </si>
  <si>
    <t>おさふねクリニック</t>
  </si>
  <si>
    <t>中田　昌男</t>
  </si>
  <si>
    <t>中村　淳一</t>
  </si>
  <si>
    <t>中西　一夫</t>
  </si>
  <si>
    <t>長久　吉雄</t>
  </si>
  <si>
    <t>長尾　知之</t>
  </si>
  <si>
    <t>長尾整形外科リハビリテーション科</t>
  </si>
  <si>
    <t>永山　幹夫</t>
  </si>
  <si>
    <t>永山眼科クリニック</t>
  </si>
  <si>
    <t>笠岡市五番町３番２</t>
  </si>
  <si>
    <t>那須　龍介</t>
  </si>
  <si>
    <t>那須　好滋</t>
  </si>
  <si>
    <t>那須眼科</t>
  </si>
  <si>
    <t>赤磐市下市１８６番地の１</t>
  </si>
  <si>
    <t>棗田　将光</t>
  </si>
  <si>
    <t>まび記念病院</t>
  </si>
  <si>
    <t>倉敷市真備町川辺２０００番地１</t>
  </si>
  <si>
    <t>名部　誠</t>
  </si>
  <si>
    <t>難波　一弘</t>
  </si>
  <si>
    <t>難波医院</t>
  </si>
  <si>
    <t>倉敷市福田町古新田１４６番地の４</t>
  </si>
  <si>
    <t>難波　玲子</t>
  </si>
  <si>
    <t>神経内科、リウマチ科</t>
  </si>
  <si>
    <t>仁熊　恭子</t>
  </si>
  <si>
    <t>西原　浩美</t>
  </si>
  <si>
    <t>西原眼科</t>
  </si>
  <si>
    <t>倉敷市松島１０６３</t>
  </si>
  <si>
    <t>西澤　正人</t>
  </si>
  <si>
    <t>西山　逸子</t>
  </si>
  <si>
    <t>西本　弘</t>
  </si>
  <si>
    <t>西村　直之</t>
  </si>
  <si>
    <t>西山　進</t>
  </si>
  <si>
    <t>仁科　拓也</t>
  </si>
  <si>
    <t>仁科　惣治</t>
  </si>
  <si>
    <t>根石　陽二</t>
  </si>
  <si>
    <t>根津　真司</t>
  </si>
  <si>
    <t>西田　知弘</t>
  </si>
  <si>
    <t>野村　修一</t>
  </si>
  <si>
    <t>国民健康保険湯原温泉病院</t>
  </si>
  <si>
    <t>真庭市下湯原５６番地</t>
  </si>
  <si>
    <t>積善病院</t>
  </si>
  <si>
    <t>津山市一方１４０番地</t>
  </si>
  <si>
    <t>橋詰　博行</t>
  </si>
  <si>
    <t>橋本　徹</t>
  </si>
  <si>
    <t>臨床検査・感染症科</t>
  </si>
  <si>
    <t>橋本　雅</t>
  </si>
  <si>
    <t>長谷川　徹</t>
  </si>
  <si>
    <t>原田　誠之</t>
  </si>
  <si>
    <t>原田内科医院</t>
  </si>
  <si>
    <t>原　宏紀</t>
  </si>
  <si>
    <t>小児外科、腎臓内科</t>
  </si>
  <si>
    <t>原口　俊</t>
  </si>
  <si>
    <t>原田　和博</t>
  </si>
  <si>
    <t>原田　寛</t>
  </si>
  <si>
    <t>林　恭一</t>
  </si>
  <si>
    <t>林原　典子</t>
  </si>
  <si>
    <t>放射線科</t>
  </si>
  <si>
    <t>東　俊宏</t>
  </si>
  <si>
    <t>倉敷シティ病院</t>
  </si>
  <si>
    <t>東原　信七郎</t>
  </si>
  <si>
    <t>引地　充</t>
  </si>
  <si>
    <t>津山市田町１１５</t>
  </si>
  <si>
    <t>精神神経科</t>
  </si>
  <si>
    <t>平井　通雄</t>
  </si>
  <si>
    <t>平尾　健一</t>
  </si>
  <si>
    <t>福島　久毅</t>
  </si>
  <si>
    <t>ふくしまクリニック</t>
  </si>
  <si>
    <t>福　康志</t>
  </si>
  <si>
    <t>福原　健</t>
  </si>
  <si>
    <t>藤井　智浩</t>
  </si>
  <si>
    <t>藤井　大樹</t>
  </si>
  <si>
    <t>藤井　理樹</t>
  </si>
  <si>
    <t>藤井ハートクリニック</t>
  </si>
  <si>
    <t>藤井　晶子</t>
  </si>
  <si>
    <t>藤川　顕吾</t>
  </si>
  <si>
    <t>藤田　寧子</t>
  </si>
  <si>
    <t>藤原　みち子</t>
  </si>
  <si>
    <t>藤原　英一</t>
  </si>
  <si>
    <t>藤原　愉高</t>
  </si>
  <si>
    <t>玉野中央病院</t>
  </si>
  <si>
    <t>玉野市築港１丁目１５番３号</t>
  </si>
  <si>
    <t>藤原　大介</t>
  </si>
  <si>
    <t>藤原　充弘</t>
  </si>
  <si>
    <t>かめ山こどもクリニック</t>
  </si>
  <si>
    <t>麓　直浩</t>
  </si>
  <si>
    <t>逸見　祥司</t>
  </si>
  <si>
    <t>本多　宣裕</t>
  </si>
  <si>
    <t>たまの病院</t>
  </si>
  <si>
    <t>前田　愛</t>
  </si>
  <si>
    <t>前田　猛</t>
  </si>
  <si>
    <t>内科、消化器内科</t>
  </si>
  <si>
    <t>眞神　康一</t>
  </si>
  <si>
    <t>眞神耳鼻咽喉科医院</t>
  </si>
  <si>
    <t>倉敷市連島中央５丁目１８番１３号</t>
  </si>
  <si>
    <t>間木　啓史郎</t>
  </si>
  <si>
    <t>あいあいえん診療所</t>
  </si>
  <si>
    <t>倉敷市串田６６０番地</t>
  </si>
  <si>
    <t>牧原　重喜</t>
  </si>
  <si>
    <t>孫崎　信久</t>
  </si>
  <si>
    <t>本渡記念循環器クリニック</t>
  </si>
  <si>
    <t>孫崎　栄津子</t>
  </si>
  <si>
    <t>松枝　和宏</t>
  </si>
  <si>
    <t>松木　道裕</t>
  </si>
  <si>
    <t>内科、糖尿病内科、内分泌・代謝内科</t>
  </si>
  <si>
    <t>松浦　隆彦</t>
  </si>
  <si>
    <t>まつうらクリニック</t>
  </si>
  <si>
    <t>松尾　龍一</t>
  </si>
  <si>
    <t>松岡　智章</t>
  </si>
  <si>
    <t>松田　純子</t>
  </si>
  <si>
    <t>松橋　佳子</t>
  </si>
  <si>
    <t>松原　龍也</t>
  </si>
  <si>
    <t>しげい腎クリニック早島</t>
  </si>
  <si>
    <t>都窪郡早島町前潟２７７</t>
  </si>
  <si>
    <t>松本　啓志</t>
  </si>
  <si>
    <t>松本　泰明</t>
  </si>
  <si>
    <t>松本眼科医院</t>
  </si>
  <si>
    <t>松山　文男</t>
  </si>
  <si>
    <t>まつやま内科クリニック</t>
  </si>
  <si>
    <t>内科、血液内科</t>
  </si>
  <si>
    <t>三浦　由宏</t>
  </si>
  <si>
    <t>三浦皮膚科医院</t>
  </si>
  <si>
    <t>三木　淳司</t>
  </si>
  <si>
    <t>三河内　弘</t>
  </si>
  <si>
    <t>三島　宣哉</t>
  </si>
  <si>
    <t>溝口　博喜</t>
  </si>
  <si>
    <t>菅病院</t>
  </si>
  <si>
    <t>井原市井原町１２４番地</t>
  </si>
  <si>
    <t>道端　達也</t>
  </si>
  <si>
    <t>味埜　泰明</t>
  </si>
  <si>
    <t>味野　典文</t>
  </si>
  <si>
    <t>御牧　信義</t>
  </si>
  <si>
    <t>小児科、小児神経科</t>
  </si>
  <si>
    <t>三原　基之</t>
  </si>
  <si>
    <t>みはら皮膚科</t>
  </si>
  <si>
    <t>宮木　功次</t>
  </si>
  <si>
    <t>三宅　俊行</t>
  </si>
  <si>
    <t>宮口　直之</t>
  </si>
  <si>
    <t>井原第一クリニック</t>
  </si>
  <si>
    <t>井原市高屋町１２７番地の１</t>
  </si>
  <si>
    <t>宮地　禎幸</t>
  </si>
  <si>
    <t>浅口市寄島町３０７２</t>
  </si>
  <si>
    <t>向井　知之</t>
  </si>
  <si>
    <t>宗　友厚</t>
  </si>
  <si>
    <t>倉敷市美和一丁目１番１号</t>
  </si>
  <si>
    <t>村上　正和</t>
  </si>
  <si>
    <t>村上　裕二</t>
  </si>
  <si>
    <t>村嶋　信尚</t>
  </si>
  <si>
    <t>村部　浩之</t>
  </si>
  <si>
    <t>内分泌代謝・リウマチ内科</t>
  </si>
  <si>
    <t>森　秀暁</t>
  </si>
  <si>
    <t>森　仁</t>
  </si>
  <si>
    <t>森　幸威</t>
  </si>
  <si>
    <t>もり小児科・耳鼻咽喉科クリニック</t>
  </si>
  <si>
    <t>毛利　裕一</t>
  </si>
  <si>
    <t>守田　吉孝</t>
  </si>
  <si>
    <t>森田　倫正</t>
  </si>
  <si>
    <t>つばめクリニック</t>
  </si>
  <si>
    <t>森本　裕樹</t>
  </si>
  <si>
    <t>森本整形外科医院</t>
  </si>
  <si>
    <t>井原市上出部町４７３番地</t>
  </si>
  <si>
    <t>森本　大樹</t>
  </si>
  <si>
    <t>守本　洋一</t>
  </si>
  <si>
    <t>首藤　恵二郎</t>
  </si>
  <si>
    <t>守本　芳典</t>
  </si>
  <si>
    <t>森本　徹</t>
  </si>
  <si>
    <t>森本　允裕</t>
  </si>
  <si>
    <t>諸岡　弘</t>
  </si>
  <si>
    <t>もろおかクリニック</t>
  </si>
  <si>
    <t>瀬戸内市邑久町北島４９２番地１</t>
  </si>
  <si>
    <t>内科、脳神経外科</t>
  </si>
  <si>
    <t>山成　洋</t>
  </si>
  <si>
    <t>山成医院</t>
  </si>
  <si>
    <t>山本　明広</t>
  </si>
  <si>
    <t>山尾　哲</t>
  </si>
  <si>
    <t>山本　康雄</t>
  </si>
  <si>
    <t>山本　典良</t>
  </si>
  <si>
    <t>国立療養所　長島愛生園</t>
  </si>
  <si>
    <t>瀬戸内市邑久町虫明６５３９</t>
  </si>
  <si>
    <t>山本　良一</t>
  </si>
  <si>
    <t>山西　あさみ</t>
  </si>
  <si>
    <t>山形　専</t>
  </si>
  <si>
    <t>山口　和盛</t>
  </si>
  <si>
    <t>山尾　房枝</t>
  </si>
  <si>
    <t>山本　博</t>
  </si>
  <si>
    <t>山下　直人</t>
  </si>
  <si>
    <t>一般内科、消化器内科</t>
  </si>
  <si>
    <t>山澤　隆彦</t>
  </si>
  <si>
    <t>外科（心臓血管外科）</t>
  </si>
  <si>
    <t>山中　義之</t>
  </si>
  <si>
    <t>平成脳ドックセンター</t>
  </si>
  <si>
    <t>山﨑　泰源</t>
  </si>
  <si>
    <t>児島聖康病院</t>
  </si>
  <si>
    <t>山田　礼二郎</t>
  </si>
  <si>
    <t>行廣　成史</t>
  </si>
  <si>
    <t>やまな内科整形外科</t>
  </si>
  <si>
    <t>湯本　悠子</t>
  </si>
  <si>
    <t>横田　修</t>
  </si>
  <si>
    <t>横山　俊秀</t>
  </si>
  <si>
    <t>横田　敏彦</t>
  </si>
  <si>
    <t>吉井　りつ</t>
  </si>
  <si>
    <t>吉井　健司</t>
  </si>
  <si>
    <t>吉永　泰彦</t>
  </si>
  <si>
    <t>金田病院</t>
  </si>
  <si>
    <t>吉田　栄一</t>
  </si>
  <si>
    <t>吉田　綾</t>
  </si>
  <si>
    <t>吉岡　奈穂子</t>
  </si>
  <si>
    <t>吉原　由樹</t>
  </si>
  <si>
    <t>吉弘　きよみ</t>
  </si>
  <si>
    <t>吉弘クリニック</t>
  </si>
  <si>
    <t>真庭市山田１９３７番地</t>
  </si>
  <si>
    <t>若林　肇</t>
  </si>
  <si>
    <t>倉敷ウエストサイドクリニック</t>
  </si>
  <si>
    <t>倉敷市西阿知町新田６</t>
  </si>
  <si>
    <t>内科、消化器内科、肝臓内科</t>
  </si>
  <si>
    <t>若宮　俊司</t>
  </si>
  <si>
    <t>脇　研自</t>
  </si>
  <si>
    <t>涌谷　陽介</t>
  </si>
  <si>
    <t>和氣　洋介</t>
  </si>
  <si>
    <t>渡辺　明良</t>
  </si>
  <si>
    <t>倉敷老健</t>
  </si>
  <si>
    <t>渡邊　逸郎</t>
  </si>
  <si>
    <t>渡邉　伸一郎</t>
  </si>
  <si>
    <t>渡辺　英臣</t>
  </si>
  <si>
    <t>佐藤眼科医院</t>
  </si>
  <si>
    <t>倉敷市児島駅前１丁目８８</t>
  </si>
  <si>
    <t>倉敷市児島駅前１丁目８８番地</t>
  </si>
  <si>
    <t>和田　秀穂</t>
  </si>
  <si>
    <t>津山中央病院</t>
  </si>
  <si>
    <t>太田　啓明</t>
  </si>
  <si>
    <t>小川　さえ子</t>
  </si>
  <si>
    <t>金光病院</t>
  </si>
  <si>
    <t>浅口市金光町占見新田７４０</t>
  </si>
  <si>
    <t>大元　謙治</t>
  </si>
  <si>
    <t>小野田　友男</t>
  </si>
  <si>
    <t>小野田耳鼻咽喉科医院</t>
  </si>
  <si>
    <t>五味　慎也</t>
  </si>
  <si>
    <t>近藤　英生</t>
  </si>
  <si>
    <t>中柄　千明</t>
  </si>
  <si>
    <t>なかつか眼科</t>
  </si>
  <si>
    <t>難波　義夫</t>
  </si>
  <si>
    <t>新津　純子</t>
  </si>
  <si>
    <t>平木　泰典</t>
  </si>
  <si>
    <t>平木眼科医院</t>
  </si>
  <si>
    <t>井原市七日市町１３２番地</t>
  </si>
  <si>
    <t>平田　常雄</t>
  </si>
  <si>
    <t>ひらた整形外科</t>
  </si>
  <si>
    <t>前田　徹也</t>
  </si>
  <si>
    <t>牧　佳男</t>
  </si>
  <si>
    <t>光岡　直志</t>
  </si>
  <si>
    <t>みつおかクリニック</t>
  </si>
  <si>
    <t>内科、外科、麻酔科、消化器内科、内視鏡内科</t>
  </si>
  <si>
    <t>三好　信也</t>
  </si>
  <si>
    <t>リウマチ科、整形外科、リハビリテーション科</t>
  </si>
  <si>
    <t>山田　明彦</t>
  </si>
  <si>
    <t>山田整形外科</t>
  </si>
  <si>
    <t>吉永　治美</t>
  </si>
  <si>
    <t>小児神経科</t>
  </si>
  <si>
    <t>早稲田　公一</t>
  </si>
  <si>
    <t>江尻　純子</t>
  </si>
  <si>
    <t>内科、糖尿病内科</t>
  </si>
  <si>
    <t>岡　直樹</t>
  </si>
  <si>
    <t>岡ハートクリニック</t>
  </si>
  <si>
    <t>総社市岡谷１７０</t>
  </si>
  <si>
    <t>内科、循環器内科</t>
  </si>
  <si>
    <t>岡野内　俊雄</t>
  </si>
  <si>
    <t>菊本　健一</t>
  </si>
  <si>
    <t>高杉こどもクリニック</t>
  </si>
  <si>
    <t>小児科、児童精神科</t>
  </si>
  <si>
    <t>菊本　陽子</t>
  </si>
  <si>
    <t>北村　吉宏</t>
  </si>
  <si>
    <t>国定病院</t>
  </si>
  <si>
    <t>窪田　淳一</t>
  </si>
  <si>
    <t>田尻病院</t>
  </si>
  <si>
    <t>美作市明見５５０番地の１</t>
  </si>
  <si>
    <t>小出　尚志</t>
  </si>
  <si>
    <t>兒玉　昌之</t>
  </si>
  <si>
    <t>鈴木　康夫</t>
  </si>
  <si>
    <t>田淵　篤</t>
  </si>
  <si>
    <t>野上　和加博</t>
  </si>
  <si>
    <t>野上内科医院</t>
  </si>
  <si>
    <t>福嶋　啓祐</t>
  </si>
  <si>
    <t>福嶋医院</t>
  </si>
  <si>
    <t>血管外科</t>
  </si>
  <si>
    <t>森　昌忠</t>
  </si>
  <si>
    <t>森クリニック</t>
  </si>
  <si>
    <t>立古　浩雅</t>
  </si>
  <si>
    <t>脇谷　勇夫</t>
  </si>
  <si>
    <t>わきや内科クリニック</t>
  </si>
  <si>
    <t>秋山　正史</t>
  </si>
  <si>
    <t>明比　直樹</t>
  </si>
  <si>
    <t>津山市川崎１７５６</t>
  </si>
  <si>
    <t>新井　伸征</t>
  </si>
  <si>
    <t>笠岡中央病院</t>
  </si>
  <si>
    <t>江田　良輔</t>
  </si>
  <si>
    <t>江野村　勝弘</t>
  </si>
  <si>
    <t>岡　岳文</t>
  </si>
  <si>
    <t>岡野　和雄</t>
  </si>
  <si>
    <t>奥本　和生</t>
  </si>
  <si>
    <t>尾上　仁一</t>
  </si>
  <si>
    <t>尾上整形外科医院</t>
  </si>
  <si>
    <t>消化器外科</t>
  </si>
  <si>
    <t>金澤　潔</t>
  </si>
  <si>
    <t>梶　俊策</t>
  </si>
  <si>
    <t>金藤　秀明</t>
  </si>
  <si>
    <t>糖尿科・代謝・内分泌内科</t>
  </si>
  <si>
    <t>河原　義文</t>
  </si>
  <si>
    <t>岸本　典子</t>
  </si>
  <si>
    <t>木村　和陽</t>
  </si>
  <si>
    <t>木村内科</t>
  </si>
  <si>
    <t>備前市伊部１４９１</t>
  </si>
  <si>
    <t>木村　幸男</t>
  </si>
  <si>
    <t>後藤　剛</t>
  </si>
  <si>
    <t>小林　和樹</t>
  </si>
  <si>
    <t>重戸　伸幸</t>
  </si>
  <si>
    <t>島田　百利三</t>
  </si>
  <si>
    <t>高城　康師</t>
  </si>
  <si>
    <t>竹井　義隆</t>
  </si>
  <si>
    <t>竹中　龍太</t>
  </si>
  <si>
    <t>多胡　典郎</t>
  </si>
  <si>
    <t>寺岡　通雄</t>
  </si>
  <si>
    <t>難波　良文</t>
  </si>
  <si>
    <t>新見市新見８２７の１</t>
  </si>
  <si>
    <t>西村　昌之</t>
  </si>
  <si>
    <t>西村眼科医院</t>
  </si>
  <si>
    <t>苫田郡鏡野町古川１５０番地</t>
  </si>
  <si>
    <t>二宮　伸介</t>
  </si>
  <si>
    <t>遺伝診療部</t>
  </si>
  <si>
    <t>野中　泰幸</t>
  </si>
  <si>
    <t>萩岡　信吾</t>
  </si>
  <si>
    <t>橋本　敏行</t>
  </si>
  <si>
    <t>林　同輔</t>
  </si>
  <si>
    <t>福田　祥二</t>
  </si>
  <si>
    <t>手外科</t>
  </si>
  <si>
    <t>藤木　茂篤</t>
  </si>
  <si>
    <t>藤田　あをい</t>
  </si>
  <si>
    <t>ふじた医院</t>
  </si>
  <si>
    <t>内科、リハビリテーション科、糖尿病内科</t>
  </si>
  <si>
    <t>藤田　基寛</t>
  </si>
  <si>
    <t>内科、消化器内科、糖尿病内科</t>
  </si>
  <si>
    <t>藤本　喜史</t>
  </si>
  <si>
    <t>新見中央病院</t>
  </si>
  <si>
    <t>藤原　一人</t>
  </si>
  <si>
    <t>三島　康男</t>
  </si>
  <si>
    <t>三谷　茂</t>
  </si>
  <si>
    <t>源　寛二</t>
  </si>
  <si>
    <t>三宅　俊嗣</t>
  </si>
  <si>
    <t>さとう記念病院</t>
  </si>
  <si>
    <t>勝田郡勝央町黒土４５</t>
  </si>
  <si>
    <t>棟田　耕二</t>
  </si>
  <si>
    <t>八木田　佳樹</t>
  </si>
  <si>
    <t>山田　亮太郎</t>
  </si>
  <si>
    <t>山原　茂裕</t>
  </si>
  <si>
    <t>横江　志保</t>
  </si>
  <si>
    <t>よこえ眼科</t>
  </si>
  <si>
    <t>吉田　総一郎</t>
  </si>
  <si>
    <t>吉田内科クリニック</t>
  </si>
  <si>
    <t>倉敷市新田２７５７</t>
  </si>
  <si>
    <t>渡部　邦久</t>
  </si>
  <si>
    <t>安達　充芳</t>
  </si>
  <si>
    <t>安藤　正明</t>
  </si>
  <si>
    <t>産科、婦人科</t>
  </si>
  <si>
    <t>池田　篤志</t>
  </si>
  <si>
    <t>吉備高原医療ﾘﾊﾋﾞﾘﾃｰｼｮﾝｾﾝﾀｰ</t>
  </si>
  <si>
    <t>加賀郡吉備中央町吉川７５１１</t>
  </si>
  <si>
    <t>石川　久</t>
  </si>
  <si>
    <t>内科、消化器科、肝臓内科</t>
  </si>
  <si>
    <t>岩木　俊男</t>
  </si>
  <si>
    <t>岩藤　浩典</t>
  </si>
  <si>
    <t>上江洲　篤郎</t>
  </si>
  <si>
    <t>上江洲医院</t>
  </si>
  <si>
    <t>新見市石蟹６０番地</t>
  </si>
  <si>
    <t>海野　正俊</t>
  </si>
  <si>
    <t>大西　達人</t>
  </si>
  <si>
    <t>岡﨑　恭子</t>
  </si>
  <si>
    <t>小野　武志</t>
  </si>
  <si>
    <t>垣内　顕治</t>
  </si>
  <si>
    <t>平福診療所</t>
  </si>
  <si>
    <t>金田　伊史</t>
  </si>
  <si>
    <t>かねだ内科クリニック</t>
  </si>
  <si>
    <t>内科、糖尿病内科、内分泌内科</t>
  </si>
  <si>
    <t>木下　公久</t>
  </si>
  <si>
    <t>楠　裕明</t>
  </si>
  <si>
    <t>淳風会健康管理センター倉敷</t>
  </si>
  <si>
    <t>倉敷市連島中央３丁目１ー１９</t>
  </si>
  <si>
    <t>久保木　紀子</t>
  </si>
  <si>
    <t>近藤　啓子</t>
  </si>
  <si>
    <t>桜井　恵</t>
  </si>
  <si>
    <t>菅田　吉昭</t>
  </si>
  <si>
    <t>大杉病院</t>
  </si>
  <si>
    <t>高梁市柿木町２４</t>
  </si>
  <si>
    <t>平良　明彦</t>
  </si>
  <si>
    <t>高橋　茂</t>
  </si>
  <si>
    <t>筒井　英太</t>
  </si>
  <si>
    <t>筒井　康子</t>
  </si>
  <si>
    <t>德弘　昭博</t>
  </si>
  <si>
    <t>吉備高原医療リハビリテーションセンター</t>
  </si>
  <si>
    <t>戸田　大作</t>
  </si>
  <si>
    <t>井上胃腸科外科医院</t>
  </si>
  <si>
    <t>内科、胃腸科、外科</t>
  </si>
  <si>
    <t>サンシャイン中村内科クリニック</t>
  </si>
  <si>
    <t>長谷川　賢也</t>
  </si>
  <si>
    <t>長谷川紀念病院</t>
  </si>
  <si>
    <t>新見市高尾７９３番地の６</t>
  </si>
  <si>
    <t>整形外科、リハビリテーション科、</t>
  </si>
  <si>
    <t>服部　輝彦</t>
  </si>
  <si>
    <t>林　知宏</t>
  </si>
  <si>
    <t>早田　美和</t>
  </si>
  <si>
    <t>日野　洋介</t>
  </si>
  <si>
    <t>藤井　誠</t>
  </si>
  <si>
    <t>藤本　壮八</t>
  </si>
  <si>
    <t>健康診断センター</t>
  </si>
  <si>
    <t>古澤　一成</t>
  </si>
  <si>
    <t>牧山　政雄</t>
  </si>
  <si>
    <t>正岡　俊二</t>
  </si>
  <si>
    <t>泉クリニック</t>
  </si>
  <si>
    <t>松田　和実</t>
  </si>
  <si>
    <t>松田　忠和</t>
  </si>
  <si>
    <t>水島　孝明</t>
  </si>
  <si>
    <t>宮本　亨</t>
  </si>
  <si>
    <t>津山中央クリニック</t>
  </si>
  <si>
    <t>津山市二階町６５番地</t>
  </si>
  <si>
    <t>宮本　久士</t>
  </si>
  <si>
    <t>三好　康之</t>
  </si>
  <si>
    <t>本山　洋明</t>
  </si>
  <si>
    <t>守屋　有二</t>
  </si>
  <si>
    <t>矢野　達俊</t>
  </si>
  <si>
    <t>山本　惠嗣</t>
  </si>
  <si>
    <t>山本整形外科医院</t>
  </si>
  <si>
    <t>倉敷市林３４８番地</t>
  </si>
  <si>
    <t>吉田　潤史</t>
  </si>
  <si>
    <t>和仁　孝夫</t>
  </si>
  <si>
    <t>江尻　一郎</t>
  </si>
  <si>
    <t>みわ記念病院</t>
  </si>
  <si>
    <t>浅口市金光町佐方８０番地１</t>
  </si>
  <si>
    <t>河原　弘之</t>
  </si>
  <si>
    <t>小天　和也</t>
  </si>
  <si>
    <t>杉江医院</t>
  </si>
  <si>
    <t>櫻井　勝</t>
  </si>
  <si>
    <t>脳外科</t>
  </si>
  <si>
    <t>宗田　憲治</t>
  </si>
  <si>
    <t>むらかみクリニック</t>
  </si>
  <si>
    <t>田中　文雄</t>
  </si>
  <si>
    <t>たなか耳鼻咽喉クリニック</t>
  </si>
  <si>
    <t>アレルギー科、耳鼻咽喉科</t>
  </si>
  <si>
    <t>德増　智子</t>
  </si>
  <si>
    <t>新見　仁寿</t>
  </si>
  <si>
    <t>新見脳神経外科医院</t>
  </si>
  <si>
    <t>倉敷市児島稗田町１８２２</t>
  </si>
  <si>
    <t>整形外科、脳神経外科</t>
  </si>
  <si>
    <t>平野　淳</t>
  </si>
  <si>
    <t>向井　公浩</t>
  </si>
  <si>
    <t>山本　康善</t>
  </si>
  <si>
    <t>やまもとクリニック</t>
  </si>
  <si>
    <t>倉敷市児島元浜町７８３番地５</t>
  </si>
  <si>
    <t>内科、消化器内科（内視鏡）</t>
  </si>
  <si>
    <t>柚木　昌</t>
  </si>
  <si>
    <t>淺原　貴志</t>
  </si>
  <si>
    <t>上村　史朗</t>
  </si>
  <si>
    <t>倉敷市玉島八島７０４</t>
  </si>
  <si>
    <t>内田整形外科医院</t>
  </si>
  <si>
    <t>津山市山北５５０</t>
  </si>
  <si>
    <t>遠藤　彰</t>
  </si>
  <si>
    <t>渡辺病院</t>
  </si>
  <si>
    <t>小栗栖　和郎</t>
  </si>
  <si>
    <t>小坂田　宗倫</t>
  </si>
  <si>
    <t>小坂田医院</t>
  </si>
  <si>
    <t>勝田郡勝央町勝間田１７８</t>
  </si>
  <si>
    <t>内科、循環器科、麻酔科</t>
  </si>
  <si>
    <t>小野　彰範</t>
  </si>
  <si>
    <t>木村　智成</t>
  </si>
  <si>
    <t>木村医院</t>
  </si>
  <si>
    <t>備前市西片上１５番３</t>
  </si>
  <si>
    <t>瀬﨑　悟之</t>
  </si>
  <si>
    <t>玉島病院</t>
  </si>
  <si>
    <t>倉敷市玉島乙島４０３０番地</t>
  </si>
  <si>
    <t>瀬﨑　宏之</t>
  </si>
  <si>
    <t>高田　真吾</t>
  </si>
  <si>
    <t>都築　昌之</t>
  </si>
  <si>
    <t>富田　純子</t>
  </si>
  <si>
    <t>松香　陽子</t>
  </si>
  <si>
    <t>松香内科医院</t>
  </si>
  <si>
    <t>三宅　正展</t>
  </si>
  <si>
    <t>木村　丹</t>
  </si>
  <si>
    <t>桑名　仁</t>
  </si>
  <si>
    <t>高山　和政</t>
  </si>
  <si>
    <t>田中　圭</t>
  </si>
  <si>
    <t>仲田　永造</t>
  </si>
  <si>
    <t>仲田医院</t>
  </si>
  <si>
    <t>高梁市落合町阿部１８９６番地</t>
  </si>
  <si>
    <t>浜松　圭太</t>
  </si>
  <si>
    <t>平川　宏之</t>
  </si>
  <si>
    <t>藤田　俊一</t>
  </si>
  <si>
    <t>皆川　寛</t>
  </si>
  <si>
    <t>大野　敦史</t>
  </si>
  <si>
    <t>大野眼科</t>
  </si>
  <si>
    <t>大野　広子</t>
  </si>
  <si>
    <t>小田　健司</t>
  </si>
  <si>
    <t>小田病院</t>
  </si>
  <si>
    <t>井原市井原町５８２番地</t>
  </si>
  <si>
    <t>胃腸科、外科、肛門科</t>
  </si>
  <si>
    <t>鎌田　昌樹</t>
  </si>
  <si>
    <t>脳神経外科、こころの診療科</t>
  </si>
  <si>
    <t>菅田　明子</t>
  </si>
  <si>
    <t>松尾皮膚科医院</t>
  </si>
  <si>
    <t>総社市総社二丁目２３番１４号</t>
  </si>
  <si>
    <t>しおつか泌尿器科クリニック</t>
  </si>
  <si>
    <t>総社市金井戸１６８番地１</t>
  </si>
  <si>
    <t>西山　武</t>
  </si>
  <si>
    <t>能登原　憲司</t>
  </si>
  <si>
    <t>病理診断科</t>
  </si>
  <si>
    <t>廣田　大昌</t>
  </si>
  <si>
    <t>渡邉　佑介</t>
  </si>
  <si>
    <t>小橋　理栄</t>
  </si>
  <si>
    <t>武田　賢治</t>
  </si>
  <si>
    <t>中村　泰介</t>
  </si>
  <si>
    <t>なかむら眼科</t>
  </si>
  <si>
    <t>水野　元夫</t>
  </si>
  <si>
    <t>今井　孝一郎</t>
  </si>
  <si>
    <t>大塚　ふよう</t>
  </si>
  <si>
    <t>ふよう内科クリニック</t>
  </si>
  <si>
    <t>赤磐市西中１１８８番地１</t>
  </si>
  <si>
    <t>瀬戸口　義尚</t>
  </si>
  <si>
    <t>髙越　秀和</t>
  </si>
  <si>
    <t>福岡　晃輔</t>
  </si>
  <si>
    <t>松岡　徹</t>
  </si>
  <si>
    <t>小児外科、眼科</t>
  </si>
  <si>
    <t>森下　尚子</t>
  </si>
  <si>
    <t>池田　敏夫</t>
  </si>
  <si>
    <t>田坂　浩嗣</t>
  </si>
  <si>
    <t>平田　哲男</t>
  </si>
  <si>
    <t>青木　久尚</t>
  </si>
  <si>
    <t>赤塚　俊文</t>
  </si>
  <si>
    <t>あかつか眼科クリニック</t>
  </si>
  <si>
    <t>倉敷市笹沖１３２８番地１</t>
  </si>
  <si>
    <t>西川　真那</t>
  </si>
  <si>
    <t>岡信　宏隆</t>
  </si>
  <si>
    <t>おかのぶ眼科</t>
  </si>
  <si>
    <t>国際貢献大学校メディカルクリニック</t>
  </si>
  <si>
    <t>ＡＯＩ倉敷病院</t>
  </si>
  <si>
    <t>内科、精神科、神経内科</t>
  </si>
  <si>
    <t>原　明史</t>
  </si>
  <si>
    <t>はら内科クリニック</t>
  </si>
  <si>
    <t>内科、小児科、消化器内科、循環器内科、呼吸器内科、脂質代謝・糖尿病内科</t>
  </si>
  <si>
    <t>林　伸雄</t>
  </si>
  <si>
    <t>はやし眼科</t>
  </si>
  <si>
    <t>倉敷市八王寺町２０４</t>
  </si>
  <si>
    <t>村上　和春</t>
  </si>
  <si>
    <t>塩手　美冬</t>
  </si>
  <si>
    <t>末盛　晋一郎</t>
  </si>
  <si>
    <t>柚木　佳</t>
  </si>
  <si>
    <t>木村　恭子</t>
  </si>
  <si>
    <t>木村耳鼻咽喉科医院</t>
  </si>
  <si>
    <t>木村　雄介</t>
  </si>
  <si>
    <t>渡辺　恭行</t>
  </si>
  <si>
    <t>渡辺クリニック</t>
  </si>
  <si>
    <t>内科、消化器内科、こころの診療科</t>
  </si>
  <si>
    <t>山本　洋美</t>
  </si>
  <si>
    <t>真庭市上市瀬３６８</t>
  </si>
  <si>
    <t>庵谷　千恵子</t>
  </si>
  <si>
    <t>大橋　英智</t>
  </si>
  <si>
    <t>菅野　潔</t>
  </si>
  <si>
    <t>草場　珠郁子</t>
  </si>
  <si>
    <t>津崎　龍一郎</t>
  </si>
  <si>
    <t>原田　義弘</t>
  </si>
  <si>
    <t>はらだ眼科</t>
  </si>
  <si>
    <t>村瀬　敏夫</t>
  </si>
  <si>
    <t>村田　壮平</t>
  </si>
  <si>
    <t>山田　俊介</t>
  </si>
  <si>
    <t>山中　俊明</t>
  </si>
  <si>
    <t>吉本　均</t>
  </si>
  <si>
    <t>仙石　宣彦</t>
  </si>
  <si>
    <t>中西　修平</t>
  </si>
  <si>
    <t>糖尿病、代謝・内分泌内科</t>
  </si>
  <si>
    <t>西村　啓佑</t>
  </si>
  <si>
    <t>武良　菜津子</t>
  </si>
  <si>
    <t>森元　裕貴</t>
  </si>
  <si>
    <t>下村　泰之</t>
  </si>
  <si>
    <t>本山　敦士</t>
  </si>
  <si>
    <t>内科小児科本山医院</t>
  </si>
  <si>
    <t>長塚　良介</t>
  </si>
  <si>
    <t>伊木診療所</t>
  </si>
  <si>
    <t>内科、外科、整形外科</t>
  </si>
  <si>
    <t>小池　良和</t>
  </si>
  <si>
    <t>乳腺甲状腺外科</t>
  </si>
  <si>
    <t>高尾　聡一郎</t>
  </si>
  <si>
    <t>松尾　真二</t>
  </si>
  <si>
    <t>勝部　亮一</t>
  </si>
  <si>
    <t>岡山　良樹</t>
  </si>
  <si>
    <t>後藤田　裕子</t>
  </si>
  <si>
    <t>ごとうだ内科・内視鏡クリニック</t>
  </si>
  <si>
    <t>大宮　照明</t>
  </si>
  <si>
    <t>水野　勝紀</t>
  </si>
  <si>
    <t>水野医院</t>
  </si>
  <si>
    <t>橘　洋美</t>
  </si>
  <si>
    <t>佐藤　麻夕子</t>
  </si>
  <si>
    <t>斉藤　大治</t>
  </si>
  <si>
    <t>古賀　憲人</t>
  </si>
  <si>
    <t>古賀眼科</t>
  </si>
  <si>
    <t>家木　良彰</t>
  </si>
  <si>
    <t>山中　正康</t>
  </si>
  <si>
    <t>河合　亮</t>
  </si>
  <si>
    <t>下屋　浩一郎</t>
  </si>
  <si>
    <t>清田　正之</t>
  </si>
  <si>
    <t>戸田　桂介</t>
  </si>
  <si>
    <t>合地　明</t>
  </si>
  <si>
    <t>白河　俊一</t>
  </si>
  <si>
    <t>片山　智恵子</t>
  </si>
  <si>
    <t>浪越　為八</t>
  </si>
  <si>
    <t>そうしんクリニック茶屋町</t>
  </si>
  <si>
    <t>那須　利憲</t>
  </si>
  <si>
    <t>那須医院</t>
  </si>
  <si>
    <t>内科、アレルギー科、小児科</t>
  </si>
  <si>
    <t>大谷病院</t>
  </si>
  <si>
    <t>津山市田町３３番地</t>
  </si>
  <si>
    <t>斎藤　大輔</t>
  </si>
  <si>
    <t>大重　和樹</t>
  </si>
  <si>
    <t>内科、感染症内科</t>
  </si>
  <si>
    <t>山崎　広一</t>
  </si>
  <si>
    <t>三原　雅史</t>
  </si>
  <si>
    <t>上野　富雄</t>
  </si>
  <si>
    <t>大友　孝信</t>
  </si>
  <si>
    <t>納富　誠司郎</t>
  </si>
  <si>
    <t>山本　幹太</t>
  </si>
  <si>
    <t>西澤　衡</t>
  </si>
  <si>
    <t>糖尿病内科、内分泌代謝科</t>
  </si>
  <si>
    <t>藤井　徹也</t>
  </si>
  <si>
    <t>文　浩光</t>
  </si>
  <si>
    <t>北浦　菜月</t>
  </si>
  <si>
    <t>紀之定　昌則</t>
  </si>
  <si>
    <t>釋舎　竜司</t>
  </si>
  <si>
    <t>放射線科(治療）</t>
  </si>
  <si>
    <t>原田　遼三</t>
  </si>
  <si>
    <t>桒田　憲明</t>
  </si>
  <si>
    <t>岡本　誠</t>
  </si>
  <si>
    <t>おかもと内科クリニック</t>
  </si>
  <si>
    <t>山下　順</t>
  </si>
  <si>
    <t>つやま山下眼科</t>
  </si>
  <si>
    <t>板野　精之</t>
  </si>
  <si>
    <t>黒瀬　浩史</t>
  </si>
  <si>
    <t>小谷　一敏</t>
  </si>
  <si>
    <t>池田　直人</t>
  </si>
  <si>
    <t>山内　佑</t>
  </si>
  <si>
    <t>桐田　由季子</t>
  </si>
  <si>
    <t>平井　聡</t>
  </si>
  <si>
    <t>眞田　友明</t>
  </si>
  <si>
    <t>さなだ耳鼻咽喉科医院</t>
  </si>
  <si>
    <t>佐藤　創一郎</t>
  </si>
  <si>
    <t>加藤　敦</t>
  </si>
  <si>
    <t>赤木　収二</t>
  </si>
  <si>
    <t>赤池　洋人</t>
  </si>
  <si>
    <t>細川　悠紀</t>
  </si>
  <si>
    <t>吉﨑　加奈子</t>
  </si>
  <si>
    <t>福田　泰</t>
  </si>
  <si>
    <t>横山　祐二</t>
  </si>
  <si>
    <t>塚本　芳久</t>
  </si>
  <si>
    <t>小坂　義樹</t>
  </si>
  <si>
    <t>国安　哲矢</t>
  </si>
  <si>
    <t>国安ファミリークリニック</t>
  </si>
  <si>
    <t>内科、小児科、放射線科、消化器内科、呼吸器内科</t>
  </si>
  <si>
    <t>弓狩　一晃</t>
  </si>
  <si>
    <t>吉岡　大介</t>
  </si>
  <si>
    <t>呼吸器内科、臨床感染症科</t>
  </si>
  <si>
    <t>森　啓弥</t>
  </si>
  <si>
    <t>森整形外科リハビリクリニック</t>
  </si>
  <si>
    <t>整形外科、リハビリテーション科、リュウマチ科</t>
  </si>
  <si>
    <t>澤田　文久</t>
  </si>
  <si>
    <t>石川　惠理</t>
  </si>
  <si>
    <t>内科、糖尿病内科、人工透析内科</t>
  </si>
  <si>
    <t>玉田　智子</t>
  </si>
  <si>
    <t>土井　修</t>
  </si>
  <si>
    <t>武澤　梨央</t>
  </si>
  <si>
    <t>松前　大</t>
  </si>
  <si>
    <t>細川　満人</t>
  </si>
  <si>
    <t>溝渕　雅之</t>
  </si>
  <si>
    <t>増田　勝巳</t>
  </si>
  <si>
    <t>大鶴　優</t>
  </si>
  <si>
    <t>小川　誠</t>
  </si>
  <si>
    <t>おがわ小児科</t>
  </si>
  <si>
    <t>倉敷市帯高１６４</t>
  </si>
  <si>
    <t>射場　英明</t>
  </si>
  <si>
    <t>岩野　大輔</t>
  </si>
  <si>
    <t>青山　雅</t>
  </si>
  <si>
    <t>糖尿病・代謝内科</t>
  </si>
  <si>
    <t>檜垣　篤</t>
  </si>
  <si>
    <t>横山　昌平</t>
  </si>
  <si>
    <t>泌尿器科、総合診療科</t>
  </si>
  <si>
    <t>山本　桂三</t>
  </si>
  <si>
    <t>森本　光作</t>
  </si>
  <si>
    <t>西田　明弘</t>
  </si>
  <si>
    <t>村上　和敏</t>
  </si>
  <si>
    <t>グリーン在宅クリニック</t>
  </si>
  <si>
    <t>半田　修</t>
  </si>
  <si>
    <t>川上　秀征</t>
  </si>
  <si>
    <t>かわかみこどもクリニック</t>
  </si>
  <si>
    <t>柴野　貴之</t>
  </si>
  <si>
    <t>藤川　えつこ</t>
  </si>
  <si>
    <t>ふじかわ眼科高梁分院</t>
  </si>
  <si>
    <t>仁科　慎一</t>
  </si>
  <si>
    <t>三宅　剛司</t>
  </si>
  <si>
    <t>玉野市東高崎２４番８</t>
  </si>
  <si>
    <t>駒澤　徹</t>
  </si>
  <si>
    <t>こまざわ小児科医院</t>
  </si>
  <si>
    <t>備前市伊部４００番地の８</t>
  </si>
  <si>
    <t>前川　清明</t>
  </si>
  <si>
    <t>大澤　元保</t>
  </si>
  <si>
    <t>田中　和芳</t>
  </si>
  <si>
    <t>向陽台病院</t>
  </si>
  <si>
    <t>細木　三佳</t>
  </si>
  <si>
    <t>玉島南眼科</t>
  </si>
  <si>
    <t>倉敷市玉島乙島４４０９番地１４</t>
  </si>
  <si>
    <t>山本　勇気</t>
  </si>
  <si>
    <t>福田　寛文</t>
  </si>
  <si>
    <t>吉田　篤史</t>
  </si>
  <si>
    <t>山脇　由希子</t>
  </si>
  <si>
    <t>武田　健</t>
  </si>
  <si>
    <t>武田整形外科</t>
  </si>
  <si>
    <t>備前市伊部２５２番地２</t>
  </si>
  <si>
    <t>石井　和史</t>
  </si>
  <si>
    <t>中村　隆資</t>
  </si>
  <si>
    <t>稲葉　雄一郎</t>
  </si>
  <si>
    <t>布上　朋和</t>
  </si>
  <si>
    <t>布上内科医院</t>
  </si>
  <si>
    <t>津山市河辺１１５５番６</t>
  </si>
  <si>
    <t>佐藤　嘉髙</t>
  </si>
  <si>
    <t>石田　悦嗣</t>
  </si>
  <si>
    <t>山内　三枝</t>
  </si>
  <si>
    <t>上田内科クリニック</t>
  </si>
  <si>
    <t>杉本　守治</t>
  </si>
  <si>
    <t>哲西町診療所</t>
  </si>
  <si>
    <t>新見市哲西町矢田３６０４</t>
  </si>
  <si>
    <t>古市　州郎</t>
  </si>
  <si>
    <t>小畑　馨</t>
  </si>
  <si>
    <t>武田　洋正</t>
  </si>
  <si>
    <t>小賀　徹</t>
  </si>
  <si>
    <t>髙嶋　志保</t>
  </si>
  <si>
    <t>杉原　雄策</t>
  </si>
  <si>
    <t>吉田　浩司</t>
  </si>
  <si>
    <t>長洲　一</t>
  </si>
  <si>
    <t>佐々田　晋</t>
  </si>
  <si>
    <t>小川　智之</t>
  </si>
  <si>
    <t>宗兼　麻美</t>
  </si>
  <si>
    <t>倉敷市水島南春日町１番１号</t>
  </si>
  <si>
    <t>忠岡　好之</t>
  </si>
  <si>
    <t>内田　恭輔</t>
  </si>
  <si>
    <t>佐々木　央我</t>
  </si>
  <si>
    <t>植村　庸治郎</t>
  </si>
  <si>
    <t>植村眼科医院</t>
  </si>
  <si>
    <t>濵内　朗子</t>
  </si>
  <si>
    <t>上野　真行</t>
  </si>
  <si>
    <t>田中　浩喜</t>
  </si>
  <si>
    <t>河田医院</t>
  </si>
  <si>
    <t>岡　大五</t>
  </si>
  <si>
    <t>曹　英樹</t>
  </si>
  <si>
    <t>長洲　晶子</t>
  </si>
  <si>
    <t>松田　達雄</t>
  </si>
  <si>
    <t>林　紗織</t>
  </si>
  <si>
    <t>井上　幸治</t>
  </si>
  <si>
    <t>岩﨑　恵里子</t>
  </si>
  <si>
    <t>遠藤　文香</t>
  </si>
  <si>
    <t>濱川　正光</t>
  </si>
  <si>
    <t>砂田　哲</t>
  </si>
  <si>
    <t>小林　正嗣</t>
  </si>
  <si>
    <t>鎌尾　高行</t>
  </si>
  <si>
    <t>佐藤　直広</t>
  </si>
  <si>
    <t>さとう消化器肛門外科</t>
  </si>
  <si>
    <t>笠岡市笠岡４１０１番１</t>
  </si>
  <si>
    <t>外科、消化器内科</t>
  </si>
  <si>
    <t>西紋　禮士</t>
  </si>
  <si>
    <t>上里　弥波</t>
  </si>
  <si>
    <t>細谷　武史</t>
  </si>
  <si>
    <t>ほそや医院</t>
  </si>
  <si>
    <t>井原市七日市町１０２番地</t>
  </si>
  <si>
    <t>三好　章仁</t>
  </si>
  <si>
    <t>羽原　誠二</t>
  </si>
  <si>
    <t>はばら内科ハートクリニック</t>
  </si>
  <si>
    <t>倉敷市西阿知町西原１０７４番地１</t>
  </si>
  <si>
    <t>内科、小児科、循環器内科</t>
  </si>
  <si>
    <t>遠藤　裕介</t>
  </si>
  <si>
    <t>平井　伸典</t>
  </si>
  <si>
    <t>勝北診療所</t>
  </si>
  <si>
    <t>菱川　望</t>
  </si>
  <si>
    <t>牟礼　英生</t>
  </si>
  <si>
    <t>矢木　真一</t>
  </si>
  <si>
    <t>呼吸器科</t>
  </si>
  <si>
    <t>浅野　澄恵</t>
  </si>
  <si>
    <t>髙谷　亮介</t>
  </si>
  <si>
    <t>香川　洋平</t>
  </si>
  <si>
    <t>鶴田　淳</t>
  </si>
  <si>
    <t>内科、緩和ケア科</t>
  </si>
  <si>
    <t>岡本　公志</t>
  </si>
  <si>
    <t>橋村　金重</t>
  </si>
  <si>
    <t>山﨑　正俊</t>
  </si>
  <si>
    <t>田中　義人</t>
  </si>
  <si>
    <t>長尾　由理</t>
  </si>
  <si>
    <t>野田　和男</t>
  </si>
  <si>
    <t>当真　貴志雄</t>
  </si>
  <si>
    <t>当真内科医院</t>
  </si>
  <si>
    <t>内分泌内科</t>
  </si>
  <si>
    <t>佐藤　洋亮</t>
  </si>
  <si>
    <t>リウマチ科、膠原病科</t>
  </si>
  <si>
    <t>入江　真大</t>
  </si>
  <si>
    <t>塩尻　正明</t>
  </si>
  <si>
    <t>角田　慶一郎</t>
  </si>
  <si>
    <t>石原　久司</t>
  </si>
  <si>
    <t>石原会古林耳鼻咽喉科医院</t>
  </si>
  <si>
    <t>藤井　研介</t>
  </si>
  <si>
    <t>大倉　磯治</t>
  </si>
  <si>
    <t>澤根　佐保子</t>
  </si>
  <si>
    <t>横山　聖太</t>
  </si>
  <si>
    <t>よこやま内科・循環器内科</t>
  </si>
  <si>
    <t>梅本　勇基</t>
  </si>
  <si>
    <t>永岡　卓</t>
  </si>
  <si>
    <t>髙谷　将悟</t>
  </si>
  <si>
    <t>花岡　義行</t>
  </si>
  <si>
    <t>稲村　幸雄</t>
  </si>
  <si>
    <t>川北　理恵</t>
  </si>
  <si>
    <t>伊藤　宣</t>
  </si>
  <si>
    <t>後藤田　達洋</t>
  </si>
  <si>
    <t>内科、消化器内科、内視鏡内科</t>
  </si>
  <si>
    <t>中野　和久</t>
  </si>
  <si>
    <t>勝井　邦彰</t>
  </si>
  <si>
    <t>リウマチ膠原病科</t>
  </si>
  <si>
    <t>河原　恭子</t>
  </si>
  <si>
    <t>河原内科医院</t>
  </si>
  <si>
    <t>守本　純</t>
  </si>
  <si>
    <t>濱端　隆行</t>
  </si>
  <si>
    <t>松田　真由子</t>
  </si>
  <si>
    <t>笠岡市笠岡５６２８番地の１</t>
  </si>
  <si>
    <t>渡辺　雅仁</t>
  </si>
  <si>
    <t>樋口　裕二</t>
  </si>
  <si>
    <t>たいようの丘ホスピタル</t>
  </si>
  <si>
    <t>高梁市落合町阿部２２００番地</t>
  </si>
  <si>
    <t>山本　裕美</t>
  </si>
  <si>
    <t>板野　純子</t>
  </si>
  <si>
    <t>満永　幹雄</t>
  </si>
  <si>
    <t>新見市哲多町本郷１３３４番地１</t>
  </si>
  <si>
    <t>藤原　尚子</t>
  </si>
  <si>
    <t>藤井クリニック</t>
  </si>
  <si>
    <t>木村　大作</t>
  </si>
  <si>
    <t>きむら眼科</t>
  </si>
  <si>
    <t>戎谷　昭吾</t>
  </si>
  <si>
    <t>形成外科、美容外科</t>
  </si>
  <si>
    <t>澤木　了</t>
  </si>
  <si>
    <t>赤木　滋</t>
  </si>
  <si>
    <t>木村　友彦</t>
  </si>
  <si>
    <t>糖尿病・代謝・内分泌内科学</t>
  </si>
  <si>
    <t>浦田　将久</t>
  </si>
  <si>
    <t>真田　淳平</t>
  </si>
  <si>
    <t>糖尿病･代謝・内分泌内科</t>
  </si>
  <si>
    <t>藤原　晋次郎</t>
  </si>
  <si>
    <t>しんみなクリニック</t>
  </si>
  <si>
    <t>玉野市用吉１６７６</t>
  </si>
  <si>
    <t>北本　晃一</t>
  </si>
  <si>
    <t>小豆澤　毅</t>
  </si>
  <si>
    <t>薬師寺　泰匡</t>
  </si>
  <si>
    <t>大森　正泰</t>
  </si>
  <si>
    <t>太田　徹</t>
  </si>
  <si>
    <t>新見市西方４２６番地</t>
  </si>
  <si>
    <t>松葉　裕子</t>
  </si>
  <si>
    <t>しんまち診療所</t>
  </si>
  <si>
    <t>真庭市勝山２５１</t>
  </si>
  <si>
    <t>脇　大輔</t>
  </si>
  <si>
    <t>山本　敏広</t>
  </si>
  <si>
    <t>やまもと眼科</t>
  </si>
  <si>
    <t>南　辰也</t>
  </si>
  <si>
    <t>今井　斎博</t>
  </si>
  <si>
    <t>杉本　佳久</t>
  </si>
  <si>
    <t>中野　貴司</t>
  </si>
  <si>
    <t>総社市金井戸150番地1</t>
  </si>
  <si>
    <t>杉原　隆太</t>
  </si>
  <si>
    <t>田中　芳幸</t>
  </si>
  <si>
    <t>杉山　聖子</t>
  </si>
  <si>
    <t>神原　太樹</t>
  </si>
  <si>
    <t>内科、泌尿器科</t>
  </si>
  <si>
    <t>濱井　健太</t>
  </si>
  <si>
    <t>河村　進</t>
  </si>
  <si>
    <t>古谷　友希</t>
  </si>
  <si>
    <t>大橋　敬司</t>
  </si>
  <si>
    <t>鈴木　朋子</t>
  </si>
  <si>
    <t>藤原　敦史</t>
  </si>
  <si>
    <t>西原内科循環器科</t>
  </si>
  <si>
    <t>今中　智子</t>
  </si>
  <si>
    <t>村主　啓行</t>
  </si>
  <si>
    <t>藤原　崇志</t>
  </si>
  <si>
    <t>矢部　俊太郎</t>
  </si>
  <si>
    <t>やべ内科クリニック</t>
  </si>
  <si>
    <t>多田　惇</t>
  </si>
  <si>
    <t>榮　浩行</t>
  </si>
  <si>
    <t>さかえ外科内科クリニック</t>
  </si>
  <si>
    <t>総社市真壁２１２番地</t>
  </si>
  <si>
    <t>堀　圭介</t>
  </si>
  <si>
    <t>小川　泰司</t>
  </si>
  <si>
    <t>渡辺　真矢</t>
  </si>
  <si>
    <t>檀浦　智幸</t>
  </si>
  <si>
    <t>耳鼻咽喉・頭頸部外科</t>
  </si>
  <si>
    <t>西川　仁士</t>
  </si>
  <si>
    <t>金谷　崇史</t>
  </si>
  <si>
    <t>中村　順子</t>
  </si>
  <si>
    <t>南　祐佳里</t>
  </si>
  <si>
    <t>林　知子</t>
  </si>
  <si>
    <t>渡邊　健太郎</t>
  </si>
  <si>
    <t>鴨井　良明</t>
  </si>
  <si>
    <t>吉田　利彦</t>
  </si>
  <si>
    <t>髙本　均</t>
  </si>
  <si>
    <t>宮阪　啓</t>
  </si>
  <si>
    <t>永本　匠</t>
  </si>
  <si>
    <t>内分泌代謝科、リウマチ内科</t>
  </si>
  <si>
    <t>田村　公一</t>
  </si>
  <si>
    <t>阿武　孝敏</t>
  </si>
  <si>
    <t>宗政　修平</t>
  </si>
  <si>
    <t>おうじクリニック</t>
  </si>
  <si>
    <t>小倉　丘</t>
  </si>
  <si>
    <t>高梁整形外科医院</t>
  </si>
  <si>
    <t>畑中　崇志</t>
  </si>
  <si>
    <t>くらしきなかしま糖尿病内科クリニック</t>
  </si>
  <si>
    <t>内科、糖尿病内科、腎臓内科</t>
  </si>
  <si>
    <t>小山　貴久</t>
  </si>
  <si>
    <t>倉敷小山耳鼻科・アレルギー科</t>
  </si>
  <si>
    <t>吉村　優作</t>
  </si>
  <si>
    <t>味野医院</t>
  </si>
  <si>
    <t>心療内科、精神科</t>
  </si>
  <si>
    <t>黒田　まゆら</t>
  </si>
  <si>
    <t>小野　環</t>
  </si>
  <si>
    <t>小野内科医院</t>
  </si>
  <si>
    <t>岸　誠司</t>
  </si>
  <si>
    <t>白築　陽平</t>
  </si>
  <si>
    <t>黒住　旭</t>
  </si>
  <si>
    <t>多田　蘇音</t>
  </si>
  <si>
    <t>多田クリニック</t>
  </si>
  <si>
    <t>倉敷市帯高531</t>
  </si>
  <si>
    <t>内科、美容外科、糖尿病内科、漢方内科、腎臓内科、人工透析内科、美容皮膚科</t>
  </si>
  <si>
    <t>山根　万里子</t>
  </si>
  <si>
    <t>原　成未</t>
  </si>
  <si>
    <t>生田　悠</t>
  </si>
  <si>
    <t>菱川　朋人</t>
  </si>
  <si>
    <t>梶山　裕太</t>
  </si>
  <si>
    <t>西田　優理</t>
  </si>
  <si>
    <t>枝廣　暁</t>
  </si>
  <si>
    <t>福嶋　真弥</t>
  </si>
  <si>
    <t>木村　俊哉</t>
  </si>
  <si>
    <t>澤木　聖佳</t>
  </si>
  <si>
    <t>秋山　卓士</t>
  </si>
  <si>
    <t>小児科、小児外科</t>
  </si>
  <si>
    <t>南　政博</t>
  </si>
  <si>
    <t>西田　聖</t>
  </si>
  <si>
    <t>内野　和也</t>
  </si>
  <si>
    <t>荒井　啓暢</t>
  </si>
  <si>
    <t>渡辺　聖也</t>
  </si>
  <si>
    <t>川本　定紀</t>
  </si>
  <si>
    <t>松本　菜見子</t>
  </si>
  <si>
    <t>眞壁　幹夫</t>
  </si>
  <si>
    <t>平田　啓太</t>
  </si>
  <si>
    <t>神崎　洋光</t>
  </si>
  <si>
    <t>かんざき医院</t>
  </si>
  <si>
    <t>津山市山方５５番地の１０</t>
  </si>
  <si>
    <t>小林　慧悟</t>
  </si>
  <si>
    <t>井上　智</t>
  </si>
  <si>
    <t>高村　和人</t>
  </si>
  <si>
    <t>岡田　直樹</t>
  </si>
  <si>
    <t>坂田　友紀</t>
  </si>
  <si>
    <t>放射線診断科</t>
  </si>
  <si>
    <t>岡　凌也</t>
  </si>
  <si>
    <t>古立　真一</t>
  </si>
  <si>
    <t>里見　拓也</t>
  </si>
  <si>
    <t>河田　健二</t>
  </si>
  <si>
    <t>寺坂　薫</t>
  </si>
  <si>
    <t>安西　芳輝</t>
  </si>
  <si>
    <t>内科、総合診療科</t>
  </si>
  <si>
    <t>武田　貴志</t>
  </si>
  <si>
    <t>澤田　芳行</t>
  </si>
  <si>
    <t>片岡　正文</t>
  </si>
  <si>
    <t>小出　祐嗣</t>
  </si>
  <si>
    <t>辻　尚子</t>
  </si>
  <si>
    <t>石井　秀典</t>
  </si>
  <si>
    <t>谷口　佳子</t>
  </si>
  <si>
    <t>油原医院</t>
  </si>
  <si>
    <t>谷口　貴英</t>
  </si>
  <si>
    <t>小野田　哲也</t>
  </si>
  <si>
    <t>神坂　恭</t>
  </si>
  <si>
    <t>馬屋原　孝恒</t>
  </si>
  <si>
    <t>永山　隆史</t>
  </si>
  <si>
    <t>中村　悠佑</t>
  </si>
  <si>
    <t>清水　優</t>
  </si>
  <si>
    <t>相江　直哉</t>
  </si>
  <si>
    <t>今中　俊秀</t>
  </si>
  <si>
    <t>和田　佳久</t>
  </si>
  <si>
    <t>内科、外科、皮膚科、乳腺外科</t>
  </si>
  <si>
    <t>徳富　智明</t>
  </si>
  <si>
    <t>横山　泰三</t>
  </si>
  <si>
    <t>すくすくこどもクリニック</t>
  </si>
  <si>
    <t>山下　圭一</t>
  </si>
  <si>
    <t>福井　季代子</t>
  </si>
  <si>
    <t>安井　史明</t>
  </si>
  <si>
    <t>佐藤　正樹</t>
  </si>
  <si>
    <t>石原　裕基</t>
  </si>
  <si>
    <t>岡　昌平</t>
  </si>
  <si>
    <t>岸本　裕樹</t>
  </si>
  <si>
    <t>中川　文夫</t>
  </si>
  <si>
    <t>中川耳鼻咽喉科</t>
  </si>
  <si>
    <t>假谷　伸</t>
  </si>
  <si>
    <t>木下　征也</t>
  </si>
  <si>
    <t>池田　弘</t>
  </si>
  <si>
    <t>木村　裕司</t>
  </si>
  <si>
    <t>松田　昌樹</t>
  </si>
  <si>
    <t>川野　純廣</t>
  </si>
  <si>
    <t>永村　徳浩</t>
  </si>
  <si>
    <t>岩本　侑一郎</t>
  </si>
  <si>
    <t>末次　慶收</t>
  </si>
  <si>
    <t>髙木　徹</t>
  </si>
  <si>
    <t>三浦　真澄</t>
  </si>
  <si>
    <t>坪内　弘明</t>
  </si>
  <si>
    <t>齊藤　沖真</t>
  </si>
  <si>
    <t>德永　宜之</t>
  </si>
  <si>
    <t>中塚　騰太</t>
  </si>
  <si>
    <t>髙田　賢介</t>
  </si>
  <si>
    <t>脳神経外科・脳卒中科</t>
  </si>
  <si>
    <t>佐藤　利雄</t>
  </si>
  <si>
    <t>小田　尚廣</t>
  </si>
  <si>
    <t>小田内科医院</t>
  </si>
  <si>
    <t>内科、小児科、呼吸器内科</t>
  </si>
  <si>
    <t>神原　啓和</t>
  </si>
  <si>
    <t>日向　眞</t>
  </si>
  <si>
    <t>大門　友博</t>
  </si>
  <si>
    <t>湯郷ファミリークリニック</t>
  </si>
  <si>
    <t>坂上　純也</t>
  </si>
  <si>
    <t>石賀　充典</t>
  </si>
  <si>
    <t>倉敷中央病院付属予防医療プラザ</t>
  </si>
  <si>
    <t>倉敷市鶴形１丁目１１番１１号</t>
  </si>
  <si>
    <t>的場　結香</t>
  </si>
  <si>
    <t>芦田　耕三</t>
  </si>
  <si>
    <t>小林　啓作</t>
  </si>
  <si>
    <t>池田　有希</t>
  </si>
  <si>
    <t>上西　陽介</t>
  </si>
  <si>
    <t>南條　俊也</t>
  </si>
  <si>
    <t>神尾　翼</t>
  </si>
  <si>
    <t>谷浦　允厚</t>
  </si>
  <si>
    <t>松野　賢人</t>
  </si>
  <si>
    <t>髙取　俊介</t>
  </si>
  <si>
    <t>山本　浩</t>
  </si>
  <si>
    <t>田嶋　宏一郎</t>
  </si>
  <si>
    <t>羽田　綾子</t>
  </si>
  <si>
    <t>松尾　直昭</t>
  </si>
  <si>
    <t>河原内科・松尾小児科クリニック</t>
  </si>
  <si>
    <t>津山市二宮２１３７番地の１０</t>
  </si>
  <si>
    <t>横山　彩佳</t>
  </si>
  <si>
    <t>岩崎　孝一朗</t>
  </si>
  <si>
    <t>中西　章</t>
  </si>
  <si>
    <t>内科、小児科、総合診療科</t>
  </si>
  <si>
    <t>渡邉　和匡</t>
  </si>
  <si>
    <t>阿曽沼　良太</t>
  </si>
  <si>
    <t>川北　祝史</t>
  </si>
  <si>
    <t>川畑　亜矢人</t>
  </si>
  <si>
    <t>木村　修平</t>
  </si>
  <si>
    <t>吉野　充</t>
  </si>
  <si>
    <t>中山　丈夫</t>
  </si>
  <si>
    <t>山田　大介</t>
  </si>
  <si>
    <t>赤木　俊亮</t>
  </si>
  <si>
    <t>阿部　充</t>
  </si>
  <si>
    <t>川瀬　裕一</t>
  </si>
  <si>
    <t>田端　雅弘</t>
  </si>
  <si>
    <t>白谷　卓</t>
  </si>
  <si>
    <t>華房　宏成</t>
  </si>
  <si>
    <t>大久保　浩平</t>
  </si>
  <si>
    <t>吉沖　舞衣</t>
  </si>
  <si>
    <t>矢部　泰右</t>
  </si>
  <si>
    <t>磯嶋　浩二</t>
  </si>
  <si>
    <t>稲田　俊雄</t>
  </si>
  <si>
    <t>いなだ医院</t>
  </si>
  <si>
    <t>倉敷市玉島柏島９２０番地１０６</t>
  </si>
  <si>
    <t>内科、小児科、胃腸科</t>
  </si>
  <si>
    <t>稲田　洋</t>
  </si>
  <si>
    <t>馬越　由仲</t>
  </si>
  <si>
    <t>内科、胃腸外科</t>
  </si>
  <si>
    <t>浦川　茂美</t>
  </si>
  <si>
    <t>大杉　紘</t>
  </si>
  <si>
    <t>胃腸科、外科、麻酔科</t>
  </si>
  <si>
    <t>大西　敦之</t>
  </si>
  <si>
    <t>大西病院</t>
  </si>
  <si>
    <t>玉野市田井３丁目８番１１号</t>
  </si>
  <si>
    <t>大貫　敬三</t>
  </si>
  <si>
    <t>大野　勝志</t>
  </si>
  <si>
    <t>岡本　基</t>
  </si>
  <si>
    <t>心療内科、精神科、老年精神科</t>
  </si>
  <si>
    <t>長田　建</t>
  </si>
  <si>
    <t>長田医院</t>
  </si>
  <si>
    <t>加戸　実</t>
  </si>
  <si>
    <t>菊池　了子</t>
  </si>
  <si>
    <t>菊池クリニック</t>
  </si>
  <si>
    <t>アレルギー科、皮膚科、美容皮膚科</t>
  </si>
  <si>
    <t>北川　堯之</t>
  </si>
  <si>
    <t>木村　文昭</t>
  </si>
  <si>
    <t>近藤　潤次</t>
  </si>
  <si>
    <t>近藤医院</t>
  </si>
  <si>
    <t>玉野市東田井地１３９８</t>
  </si>
  <si>
    <t>佐藤　勝</t>
  </si>
  <si>
    <t>篠原　佳年</t>
  </si>
  <si>
    <t>わいわいクリニック</t>
  </si>
  <si>
    <t>清水　壽一郎</t>
  </si>
  <si>
    <t>徐　揚</t>
  </si>
  <si>
    <t>石　幸雄</t>
  </si>
  <si>
    <t>石医院</t>
  </si>
  <si>
    <t>平　資正</t>
  </si>
  <si>
    <t>竹原　一郎</t>
  </si>
  <si>
    <t>竹原内科医院</t>
  </si>
  <si>
    <t>壷井　圭一</t>
  </si>
  <si>
    <t>八王寺内科クリニック</t>
  </si>
  <si>
    <t>中西　豊</t>
  </si>
  <si>
    <t>赤磐市熊山診療所</t>
  </si>
  <si>
    <t>赤磐市松木６２１番地４</t>
  </si>
  <si>
    <t>永廣　格</t>
  </si>
  <si>
    <t>ナガヒロ医院</t>
  </si>
  <si>
    <t>内科、小児科、呼吸器科</t>
  </si>
  <si>
    <t>中村　正義</t>
  </si>
  <si>
    <t>難波　浩</t>
  </si>
  <si>
    <t>児島第一診療所</t>
  </si>
  <si>
    <t>西下　純治</t>
  </si>
  <si>
    <t>西下病院サンクリニック</t>
  </si>
  <si>
    <t>津山市田町２７番地</t>
  </si>
  <si>
    <t>萩原　秀紀</t>
  </si>
  <si>
    <t>萩原医院</t>
  </si>
  <si>
    <t>長谷　敏明</t>
  </si>
  <si>
    <t>清音クリニック</t>
  </si>
  <si>
    <t>畑野　樹</t>
  </si>
  <si>
    <t>八田　秀一</t>
  </si>
  <si>
    <t>藤川　裕介</t>
  </si>
  <si>
    <t>ふじかわ眼科</t>
  </si>
  <si>
    <t>藤原　宗一郎</t>
  </si>
  <si>
    <t>古川　丈文</t>
  </si>
  <si>
    <t>松下　昭夫</t>
  </si>
  <si>
    <t>まつした医院</t>
  </si>
  <si>
    <t>松下　明</t>
  </si>
  <si>
    <t>奈義ファミリークリニック</t>
  </si>
  <si>
    <t>丸屋　純</t>
  </si>
  <si>
    <t>宮島　啓人</t>
  </si>
  <si>
    <t>宮島医院</t>
  </si>
  <si>
    <t>物部　秀明</t>
  </si>
  <si>
    <t>水川内科医院</t>
  </si>
  <si>
    <t>森本　愛</t>
  </si>
  <si>
    <t>守安　文明</t>
  </si>
  <si>
    <t>守安外科・胃腸科・整形外科クリニック</t>
  </si>
  <si>
    <t>倉敷市宮前３８０の６０</t>
  </si>
  <si>
    <t>内科、外科、整形外科、胃腸科</t>
  </si>
  <si>
    <t>山上　洋治</t>
  </si>
  <si>
    <t>まにわ整形外科クリニック</t>
  </si>
  <si>
    <t>真庭市目木１８８５番地の１</t>
  </si>
  <si>
    <t>山本　倫典</t>
  </si>
  <si>
    <t>美作中央病院</t>
  </si>
  <si>
    <t>美作市明見３５７番地の１</t>
  </si>
  <si>
    <t>柚木　正行</t>
  </si>
  <si>
    <t>ゆのき医院</t>
  </si>
  <si>
    <t>倉敷市新倉敷駅前５丁目７３番地</t>
  </si>
  <si>
    <t>渡辺　哲夫</t>
  </si>
  <si>
    <t>王　英正</t>
  </si>
  <si>
    <t>源　佑一郎</t>
  </si>
  <si>
    <t>源医院</t>
  </si>
  <si>
    <t>内科、整形外科、外科</t>
  </si>
  <si>
    <t>宮島　厚介</t>
  </si>
  <si>
    <t>薬師寺　公一</t>
  </si>
  <si>
    <t>胃腸科</t>
  </si>
  <si>
    <t>山本　真也</t>
  </si>
  <si>
    <t>林　祥子</t>
  </si>
  <si>
    <t>東川　康彦</t>
  </si>
  <si>
    <t>小畑　尚宏</t>
  </si>
  <si>
    <t>村主　崇能</t>
  </si>
  <si>
    <t>須田　達也</t>
  </si>
  <si>
    <t>中島　弘文</t>
  </si>
  <si>
    <t>難波　清人</t>
  </si>
  <si>
    <t>なんば内科クリニック</t>
  </si>
  <si>
    <t>松三　彰</t>
  </si>
  <si>
    <t>マツミクリニック</t>
  </si>
  <si>
    <t>倉敷市玉島中央町１丁目４番８号</t>
  </si>
  <si>
    <t>宮本　健史</t>
  </si>
  <si>
    <t>寒竹　一郎</t>
  </si>
  <si>
    <t>藤本　宗平</t>
  </si>
  <si>
    <t>芳野病院</t>
  </si>
  <si>
    <t>苫田郡鏡野町吉原３１２</t>
  </si>
  <si>
    <t>塩路　康信</t>
  </si>
  <si>
    <t>美作市立大原病院</t>
  </si>
  <si>
    <t>出口　静吾</t>
  </si>
  <si>
    <t>浦久保　直澄</t>
  </si>
  <si>
    <t>治徳　通博</t>
  </si>
  <si>
    <t>長尾　昭二</t>
  </si>
  <si>
    <t>亀山　弘道</t>
  </si>
  <si>
    <t>板倉　久和</t>
  </si>
  <si>
    <t>綾部　浩一郎</t>
  </si>
  <si>
    <t>井戸　茂樹</t>
  </si>
  <si>
    <t>土井　浩二</t>
  </si>
  <si>
    <t>岡　孝一</t>
  </si>
  <si>
    <t>窪田　政寛</t>
  </si>
  <si>
    <t>池田　正治</t>
  </si>
  <si>
    <t>髙橋　泰</t>
  </si>
  <si>
    <t>瀧上　隆夫</t>
  </si>
  <si>
    <t>武田　伸郎</t>
  </si>
  <si>
    <t>玉井　友里子</t>
  </si>
  <si>
    <t>中田　芙美恵</t>
  </si>
  <si>
    <t>中島　倫子</t>
  </si>
  <si>
    <t>中山　洋一</t>
  </si>
  <si>
    <t>中島　壮太</t>
  </si>
  <si>
    <t>沼　義則</t>
  </si>
  <si>
    <t>俣野　茂</t>
  </si>
  <si>
    <t>またの内科・循環器科クリニック</t>
  </si>
  <si>
    <t>津山市新職人町１８番地１</t>
  </si>
  <si>
    <t>松坂　英樹</t>
  </si>
  <si>
    <t>みんなのクリニック</t>
  </si>
  <si>
    <t>内科、アレルギー科、小児科、皮膚科</t>
  </si>
  <si>
    <t>森　崇文</t>
  </si>
  <si>
    <t>内科、胃腸内科</t>
  </si>
  <si>
    <t>森　夕子</t>
  </si>
  <si>
    <t>栗原　昌樹</t>
  </si>
  <si>
    <t>山田　哲夫</t>
  </si>
  <si>
    <t>山田医院</t>
  </si>
  <si>
    <t>山形　和男</t>
  </si>
  <si>
    <t>山田　信夫</t>
  </si>
  <si>
    <t>木元　正利</t>
  </si>
  <si>
    <t>佐藤　克明</t>
  </si>
  <si>
    <t>澁藤　行雄</t>
  </si>
  <si>
    <t>渋藤医院</t>
  </si>
  <si>
    <t>内科、小児科、皮膚科、リハビリテーション科</t>
  </si>
  <si>
    <t>髙山　裕基</t>
  </si>
  <si>
    <t>德田　佳之</t>
  </si>
  <si>
    <t>皆川　香織</t>
  </si>
  <si>
    <t>藤本　叔作</t>
  </si>
  <si>
    <t>藤本診療所</t>
  </si>
  <si>
    <t>中尾　陽</t>
  </si>
  <si>
    <t>中尾内科クリニック</t>
  </si>
  <si>
    <t>内科、循環器内科、呼吸器内科、消化器内科</t>
  </si>
  <si>
    <t>戸田　志保</t>
  </si>
  <si>
    <t>佐藤　通洋</t>
  </si>
  <si>
    <t>戸田　真司</t>
  </si>
  <si>
    <t>平本　孔彦</t>
  </si>
  <si>
    <t>平本胃腸科外科クリニック</t>
  </si>
  <si>
    <t>倉敷市真備町川辺１８３４番地５</t>
  </si>
  <si>
    <t>胃腸科外科</t>
  </si>
  <si>
    <t>中谷　紳</t>
  </si>
  <si>
    <t>中谷外科病院</t>
  </si>
  <si>
    <t>外科、胃腸科、肛門科、麻酔科</t>
  </si>
  <si>
    <t>中塚　繁治</t>
  </si>
  <si>
    <t>中塚医院</t>
  </si>
  <si>
    <t>谷向　健</t>
  </si>
  <si>
    <t>谷向内科</t>
  </si>
  <si>
    <t>内科、呼吸器内科、アレルギー科</t>
  </si>
  <si>
    <t>岡　好仁</t>
  </si>
  <si>
    <t>村松　友義</t>
  </si>
  <si>
    <t>國末　充央</t>
  </si>
  <si>
    <t>内科、小児科、緩和ケア外科</t>
  </si>
  <si>
    <t>秋山　公祐</t>
  </si>
  <si>
    <t>北野　裕一</t>
  </si>
  <si>
    <t>きたの内科クリニック</t>
  </si>
  <si>
    <t>伊木　勝道</t>
  </si>
  <si>
    <t>安田　雄</t>
  </si>
  <si>
    <t>倉敷脳神経内科クリニック</t>
  </si>
  <si>
    <t>倉敷市石見町４丁目６番　フィロソフィアビル１階</t>
  </si>
  <si>
    <t>眞鍋　憲幸</t>
  </si>
  <si>
    <t>岡田　豊</t>
  </si>
  <si>
    <t>内科、消化器科、外科</t>
  </si>
  <si>
    <t>三宅　智雄</t>
  </si>
  <si>
    <t>米山　浩英</t>
  </si>
  <si>
    <t>倉敷市老松町５丁目３番１０号</t>
  </si>
  <si>
    <t>近藤　健介</t>
  </si>
  <si>
    <t>小野木　俊也</t>
  </si>
  <si>
    <t>笠岡市笠岡５１０２番地１４</t>
  </si>
  <si>
    <t>上春　美奈</t>
  </si>
  <si>
    <t>内科、小児科、在宅医療</t>
  </si>
  <si>
    <t>大海　宏暢</t>
  </si>
  <si>
    <t>一安　朗</t>
  </si>
  <si>
    <t>谷本　尚吾</t>
  </si>
  <si>
    <t>内科、皮膚科</t>
  </si>
  <si>
    <t>廣瀬　梓</t>
  </si>
  <si>
    <t>畠瀬　修</t>
  </si>
  <si>
    <t>吉野　智博</t>
  </si>
  <si>
    <t>林野　薫</t>
  </si>
  <si>
    <t>築山　邦規</t>
  </si>
  <si>
    <t>稲葉　竜太</t>
  </si>
  <si>
    <t>竹内　研一</t>
  </si>
  <si>
    <t>田嶌　匠之助</t>
  </si>
  <si>
    <t>亀山　耕太郎</t>
  </si>
  <si>
    <t>浦田　桂一郎</t>
  </si>
  <si>
    <t>矢守　誉史</t>
  </si>
  <si>
    <t>河合　良成</t>
  </si>
  <si>
    <t>沼　哲也</t>
  </si>
  <si>
    <t>北川　貴之</t>
  </si>
  <si>
    <t>三宅　一昌</t>
  </si>
  <si>
    <t>三宅内科外科医院</t>
  </si>
  <si>
    <t>玉野市槌ケ原１０１７番地</t>
  </si>
  <si>
    <t>藤井　基弘</t>
  </si>
  <si>
    <t>内科、精神科、小児科、整形外科、リハビリテーション科</t>
  </si>
  <si>
    <t>堅山　道雄</t>
  </si>
  <si>
    <t>中込　直</t>
  </si>
  <si>
    <t>三宅　三喜男</t>
  </si>
  <si>
    <t>松原　恒則</t>
  </si>
  <si>
    <t>塩津　智之</t>
  </si>
  <si>
    <t>透析科</t>
  </si>
  <si>
    <t>胡谷　俊樹</t>
  </si>
  <si>
    <t>NO</t>
    <phoneticPr fontId="18"/>
  </si>
  <si>
    <t>指定難病の新規申請及び更新申請に係る診断書の作成が可能な指定医</t>
  </si>
  <si>
    <t>指定難病の更新申請に係る診断書の作成が可能な指定医</t>
  </si>
  <si>
    <t>2025/5/21時点</t>
    <rPh sb="9" eb="11">
      <t>ジテン</t>
    </rPh>
    <phoneticPr fontId="18"/>
  </si>
  <si>
    <t>2025/5/21時点</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</si>
</sst>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wrapText="1"/>
    </xf>
    <xf numFmtId="0" fontId="21" fillId="0" borderId="0" xfId="0" applyFont="1" applyAlignment="1">
      <alignment vertical="center" wrapText="1"/>
    </xf>
    <xf numFmtId="0" fontId="22" fillId="0" borderId="0" xfId="0" applyFont="1" applyAlignment="1">
      <alignment vertical="center" wrapText="1"/>
    </xf>
    <xf numFmtId="0" fontId="19" fillId="0" borderId="0" xfId="0" applyFont="1" applyAlignment="1">
      <alignment horizontal="center" vertical="center"/>
    </xf>
    <xf numFmtId="0" fontId="20" fillId="0" borderId="0" xfId="0" applyFont="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0">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テーブル難病指定医" displayName="テーブル難病指定医" ref="A4:E1140" totalsRowShown="0">
  <autoFilter ref="A4:E1140"/>
  <tableColumns count="5">
    <tableColumn id="1" name="NO" dataDxfId="9"/>
    <tableColumn id="2" name="氏名" dataDxfId="8"/>
    <tableColumn id="3" name="勤務先名称" dataDxfId="7"/>
    <tableColumn id="4" name="勤務先住所" dataDxfId="6"/>
    <tableColumn id="5" name="担当診療科目名" dataDxfId="5"/>
  </tableColumns>
  <tableStyleInfo name="TableStyleMedium2" showFirstColumn="0" showLastColumn="0" showRowStripes="1" showColumnStripes="0"/>
</table>
</file>

<file path=xl/tables/table2.xml><?xml version="1.0" encoding="utf-8"?>
<table xmlns="http://schemas.openxmlformats.org/spreadsheetml/2006/main" id="2" name="テーブル協力難病指定医" displayName="テーブル協力難病指定医" ref="A4:E96" totalsRowShown="0">
  <autoFilter ref="A4:E96"/>
  <tableColumns count="5">
    <tableColumn id="1" name="NO" dataDxfId="4"/>
    <tableColumn id="2" name="氏名" dataDxfId="3"/>
    <tableColumn id="3" name="勤務先名称" dataDxfId="2"/>
    <tableColumn id="4" name="勤務先住所" dataDxfId="1"/>
    <tableColumn id="5" name="担当診療科目名"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0"/>
  <sheetViews>
    <sheetView tabSelected="1"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8" t="s">
        <v>2030</v>
      </c>
      <c r="B1" s="9"/>
      <c r="C1" s="9"/>
      <c r="D1" s="9"/>
      <c r="E1" s="9"/>
    </row>
    <row r="2" spans="1:5" ht="18" customHeight="1" x14ac:dyDescent="0.4">
      <c r="A2" s="4"/>
      <c r="B2" s="3"/>
      <c r="C2" s="3"/>
      <c r="D2" s="3"/>
      <c r="E2" s="5" t="s">
        <v>2032</v>
      </c>
    </row>
    <row r="3" spans="1:5" ht="6" customHeight="1" x14ac:dyDescent="0.4"/>
    <row r="4" spans="1:5" ht="40.15" customHeight="1" x14ac:dyDescent="0.4">
      <c r="A4" s="2" t="s">
        <v>2029</v>
      </c>
      <c r="B4" s="1" t="s">
        <v>0</v>
      </c>
      <c r="C4" s="1" t="s">
        <v>1</v>
      </c>
      <c r="D4" s="1" t="s">
        <v>2</v>
      </c>
      <c r="E4" s="1" t="s">
        <v>3</v>
      </c>
    </row>
    <row r="5" spans="1:5" ht="40.15" customHeight="1" x14ac:dyDescent="0.4">
      <c r="A5" s="2">
        <v>1</v>
      </c>
      <c r="B5" s="1" t="s">
        <v>830</v>
      </c>
      <c r="C5" s="1" t="s">
        <v>831</v>
      </c>
      <c r="D5" s="1" t="s">
        <v>832</v>
      </c>
      <c r="E5" s="1" t="s">
        <v>8</v>
      </c>
    </row>
    <row r="6" spans="1:5" ht="40.15" customHeight="1" x14ac:dyDescent="0.4">
      <c r="A6" s="2">
        <v>2</v>
      </c>
      <c r="B6" s="1" t="s">
        <v>1267</v>
      </c>
      <c r="C6" s="1" t="s">
        <v>1268</v>
      </c>
      <c r="D6" s="1" t="s">
        <v>1269</v>
      </c>
      <c r="E6" s="1" t="s">
        <v>25</v>
      </c>
    </row>
    <row r="7" spans="1:5" ht="40.15" customHeight="1" x14ac:dyDescent="0.4">
      <c r="A7" s="2">
        <v>3</v>
      </c>
      <c r="B7" s="1" t="s">
        <v>673</v>
      </c>
      <c r="C7" s="1" t="s">
        <v>674</v>
      </c>
      <c r="D7" s="1" t="s">
        <v>675</v>
      </c>
      <c r="E7" s="1" t="s">
        <v>676</v>
      </c>
    </row>
    <row r="8" spans="1:5" ht="40.15" customHeight="1" x14ac:dyDescent="0.4">
      <c r="A8" s="2">
        <v>4</v>
      </c>
      <c r="B8" s="1" t="s">
        <v>1192</v>
      </c>
      <c r="C8" s="1" t="s">
        <v>692</v>
      </c>
      <c r="D8" s="1" t="str">
        <f>"倉敷市新倉敷駅前３－１３８"</f>
        <v>倉敷市新倉敷駅前３－１３８</v>
      </c>
      <c r="E8" s="1" t="s">
        <v>25</v>
      </c>
    </row>
    <row r="9" spans="1:5" ht="40.15" customHeight="1" x14ac:dyDescent="0.4">
      <c r="A9" s="2">
        <v>5</v>
      </c>
      <c r="B9" s="1" t="s">
        <v>691</v>
      </c>
      <c r="C9" s="1" t="s">
        <v>692</v>
      </c>
      <c r="D9" s="1" t="str">
        <f>"倉敷市新倉敷駅前３－１３８"</f>
        <v>倉敷市新倉敷駅前３－１３８</v>
      </c>
      <c r="E9" s="1" t="s">
        <v>25</v>
      </c>
    </row>
    <row r="10" spans="1:5" ht="40.15" customHeight="1" x14ac:dyDescent="0.4">
      <c r="A10" s="2">
        <v>6</v>
      </c>
      <c r="B10" s="1" t="s">
        <v>1654</v>
      </c>
      <c r="C10" s="1" t="s">
        <v>1655</v>
      </c>
      <c r="D10" s="1" t="str">
        <f>"倉敷市児島駅前1-103"</f>
        <v>倉敷市児島駅前1-103</v>
      </c>
      <c r="E10" s="1" t="s">
        <v>1656</v>
      </c>
    </row>
    <row r="11" spans="1:5" ht="40.15" customHeight="1" x14ac:dyDescent="0.4">
      <c r="A11" s="2">
        <v>7</v>
      </c>
      <c r="B11" s="1" t="s">
        <v>1984</v>
      </c>
      <c r="C11" s="1" t="s">
        <v>1316</v>
      </c>
      <c r="D11" s="1" t="str">
        <f>"倉敷市亀山７７５－１"</f>
        <v>倉敷市亀山７７５－１</v>
      </c>
      <c r="E11" s="1" t="s">
        <v>1317</v>
      </c>
    </row>
    <row r="12" spans="1:5" ht="40.15" customHeight="1" x14ac:dyDescent="0.4">
      <c r="A12" s="2">
        <v>8</v>
      </c>
      <c r="B12" s="1" t="s">
        <v>1315</v>
      </c>
      <c r="C12" s="1" t="s">
        <v>1316</v>
      </c>
      <c r="D12" s="1" t="str">
        <f>"倉敷市亀山７７５－１"</f>
        <v>倉敷市亀山７７５－１</v>
      </c>
      <c r="E12" s="1" t="s">
        <v>1317</v>
      </c>
    </row>
    <row r="13" spans="1:5" ht="40.15" customHeight="1" x14ac:dyDescent="0.4">
      <c r="A13" s="2">
        <v>9</v>
      </c>
      <c r="B13" s="1" t="s">
        <v>1539</v>
      </c>
      <c r="C13" s="1" t="s">
        <v>1540</v>
      </c>
      <c r="D13" s="1" t="str">
        <f>"倉敷市児島下の町７丁目４－９"</f>
        <v>倉敷市児島下の町７丁目４－９</v>
      </c>
      <c r="E13" s="1" t="s">
        <v>269</v>
      </c>
    </row>
    <row r="14" spans="1:5" ht="40.15" customHeight="1" x14ac:dyDescent="0.4">
      <c r="A14" s="2">
        <v>10</v>
      </c>
      <c r="B14" s="1" t="s">
        <v>352</v>
      </c>
      <c r="C14" s="1" t="s">
        <v>353</v>
      </c>
      <c r="D14" s="1" t="str">
        <f>"倉敷市美和２丁目１３－９"</f>
        <v>倉敷市美和２丁目１３－９</v>
      </c>
      <c r="E14" s="1" t="s">
        <v>208</v>
      </c>
    </row>
    <row r="15" spans="1:5" ht="40.15" customHeight="1" x14ac:dyDescent="0.4">
      <c r="A15" s="2">
        <v>11</v>
      </c>
      <c r="B15" s="1" t="s">
        <v>1802</v>
      </c>
      <c r="C15" s="1" t="s">
        <v>1803</v>
      </c>
      <c r="D15" s="1" t="s">
        <v>1804</v>
      </c>
      <c r="E15" s="1" t="s">
        <v>1805</v>
      </c>
    </row>
    <row r="16" spans="1:5" ht="40.15" customHeight="1" x14ac:dyDescent="0.4">
      <c r="A16" s="2">
        <v>12</v>
      </c>
      <c r="B16" s="1" t="s">
        <v>1132</v>
      </c>
      <c r="C16" s="1" t="s">
        <v>1133</v>
      </c>
      <c r="D16" s="1" t="str">
        <f>"倉敷市連島中央５丁目７－１８"</f>
        <v>倉敷市連島中央５丁目７－１８</v>
      </c>
      <c r="E16" s="1" t="s">
        <v>1134</v>
      </c>
    </row>
    <row r="17" spans="1:5" ht="40.15" customHeight="1" x14ac:dyDescent="0.4">
      <c r="A17" s="2">
        <v>13</v>
      </c>
      <c r="B17" s="1" t="s">
        <v>365</v>
      </c>
      <c r="C17" s="1" t="s">
        <v>366</v>
      </c>
      <c r="D17" s="1" t="s">
        <v>367</v>
      </c>
      <c r="E17" s="1" t="s">
        <v>368</v>
      </c>
    </row>
    <row r="18" spans="1:5" ht="40.15" customHeight="1" x14ac:dyDescent="0.4">
      <c r="A18" s="2">
        <v>14</v>
      </c>
      <c r="B18" s="1" t="s">
        <v>1481</v>
      </c>
      <c r="C18" s="1" t="s">
        <v>1482</v>
      </c>
      <c r="D18" s="1" t="s">
        <v>1194</v>
      </c>
      <c r="E18" s="1" t="s">
        <v>25</v>
      </c>
    </row>
    <row r="19" spans="1:5" ht="40.15" customHeight="1" x14ac:dyDescent="0.4">
      <c r="A19" s="2">
        <v>15</v>
      </c>
      <c r="B19" s="1" t="s">
        <v>1589</v>
      </c>
      <c r="C19" s="1" t="s">
        <v>1274</v>
      </c>
      <c r="D19" s="1" t="str">
        <f>"倉敷市四十瀬２９８－５"</f>
        <v>倉敷市四十瀬２９８－５</v>
      </c>
      <c r="E19" s="1" t="s">
        <v>1275</v>
      </c>
    </row>
    <row r="20" spans="1:5" ht="40.15" customHeight="1" x14ac:dyDescent="0.4">
      <c r="A20" s="2">
        <v>16</v>
      </c>
      <c r="B20" s="1" t="s">
        <v>397</v>
      </c>
      <c r="C20" s="1" t="s">
        <v>398</v>
      </c>
      <c r="D20" s="1" t="str">
        <f>"倉敷市松島１１５４－２"</f>
        <v>倉敷市松島１１５４－２</v>
      </c>
      <c r="E20" s="1" t="s">
        <v>25</v>
      </c>
    </row>
    <row r="21" spans="1:5" ht="40.15" customHeight="1" x14ac:dyDescent="0.4">
      <c r="A21" s="2">
        <v>17</v>
      </c>
      <c r="B21" s="1" t="s">
        <v>2028</v>
      </c>
      <c r="C21" s="1" t="s">
        <v>1646</v>
      </c>
      <c r="D21" s="1" t="str">
        <f>"倉敷市児島下の町５－２－１７"</f>
        <v>倉敷市児島下の町５－２－１７</v>
      </c>
      <c r="E21" s="1" t="s">
        <v>8</v>
      </c>
    </row>
    <row r="22" spans="1:5" ht="40.15" customHeight="1" x14ac:dyDescent="0.4">
      <c r="A22" s="2">
        <v>18</v>
      </c>
      <c r="B22" s="1" t="s">
        <v>1645</v>
      </c>
      <c r="C22" s="1" t="s">
        <v>1646</v>
      </c>
      <c r="D22" s="1" t="str">
        <f>"倉敷市児島下の町５－２－１７"</f>
        <v>倉敷市児島下の町５－２－１７</v>
      </c>
      <c r="E22" s="1" t="s">
        <v>201</v>
      </c>
    </row>
    <row r="23" spans="1:5" ht="40.15" customHeight="1" x14ac:dyDescent="0.4">
      <c r="A23" s="2">
        <v>19</v>
      </c>
      <c r="B23" s="1" t="s">
        <v>420</v>
      </c>
      <c r="C23" s="1" t="s">
        <v>421</v>
      </c>
      <c r="D23" s="1" t="s">
        <v>422</v>
      </c>
      <c r="E23" s="1" t="s">
        <v>8</v>
      </c>
    </row>
    <row r="24" spans="1:5" ht="40.15" customHeight="1" x14ac:dyDescent="0.4">
      <c r="A24" s="2">
        <v>20</v>
      </c>
      <c r="B24" s="1" t="s">
        <v>434</v>
      </c>
      <c r="C24" s="1" t="s">
        <v>435</v>
      </c>
      <c r="D24" s="1" t="str">
        <f>"倉敷市児島稗田町１９５７－１"</f>
        <v>倉敷市児島稗田町１９５７－１</v>
      </c>
      <c r="E24" s="1" t="s">
        <v>61</v>
      </c>
    </row>
    <row r="25" spans="1:5" ht="40.15" customHeight="1" x14ac:dyDescent="0.4">
      <c r="A25" s="2">
        <v>21</v>
      </c>
      <c r="B25" s="1" t="s">
        <v>445</v>
      </c>
      <c r="C25" s="1" t="s">
        <v>446</v>
      </c>
      <c r="D25" s="1" t="s">
        <v>447</v>
      </c>
      <c r="E25" s="1" t="s">
        <v>8</v>
      </c>
    </row>
    <row r="26" spans="1:5" ht="40.15" customHeight="1" x14ac:dyDescent="0.4">
      <c r="A26" s="2">
        <v>22</v>
      </c>
      <c r="B26" s="1" t="s">
        <v>1487</v>
      </c>
      <c r="C26" s="1" t="s">
        <v>449</v>
      </c>
      <c r="D26" s="1" t="str">
        <f>"倉敷市下庄４４１－１"</f>
        <v>倉敷市下庄４４１－１</v>
      </c>
      <c r="E26" s="1" t="s">
        <v>208</v>
      </c>
    </row>
    <row r="27" spans="1:5" ht="40.15" customHeight="1" x14ac:dyDescent="0.4">
      <c r="A27" s="2">
        <v>23</v>
      </c>
      <c r="B27" s="1" t="s">
        <v>448</v>
      </c>
      <c r="C27" s="1" t="s">
        <v>449</v>
      </c>
      <c r="D27" s="1" t="str">
        <f>"倉敷市下庄４４１－１"</f>
        <v>倉敷市下庄４４１－１</v>
      </c>
      <c r="E27" s="1" t="s">
        <v>208</v>
      </c>
    </row>
    <row r="28" spans="1:5" ht="40.15" customHeight="1" x14ac:dyDescent="0.4">
      <c r="A28" s="2">
        <v>24</v>
      </c>
      <c r="B28" s="1" t="s">
        <v>1369</v>
      </c>
      <c r="C28" s="1" t="s">
        <v>1370</v>
      </c>
      <c r="D28" s="1" t="str">
        <f>"倉敷市水江１０２９－１"</f>
        <v>倉敷市水江１０２９－１</v>
      </c>
      <c r="E28" s="1" t="s">
        <v>8</v>
      </c>
    </row>
    <row r="29" spans="1:5" ht="40.15" customHeight="1" x14ac:dyDescent="0.4">
      <c r="A29" s="2">
        <v>25</v>
      </c>
      <c r="B29" s="1" t="s">
        <v>1412</v>
      </c>
      <c r="C29" s="1" t="s">
        <v>1413</v>
      </c>
      <c r="D29" s="1" t="s">
        <v>1414</v>
      </c>
      <c r="E29" s="1" t="s">
        <v>676</v>
      </c>
    </row>
    <row r="30" spans="1:5" ht="40.15" customHeight="1" x14ac:dyDescent="0.4">
      <c r="A30" s="2">
        <v>26</v>
      </c>
      <c r="B30" s="1" t="s">
        <v>1034</v>
      </c>
      <c r="C30" s="1" t="s">
        <v>1035</v>
      </c>
      <c r="D30" s="1" t="str">
        <f>"倉敷市玉島１－７－１０"</f>
        <v>倉敷市玉島１－７－１０</v>
      </c>
      <c r="E30" s="1" t="s">
        <v>61</v>
      </c>
    </row>
    <row r="31" spans="1:5" ht="40.15" customHeight="1" x14ac:dyDescent="0.4">
      <c r="A31" s="2">
        <v>27</v>
      </c>
      <c r="B31" s="1" t="s">
        <v>31</v>
      </c>
      <c r="C31" s="1" t="s">
        <v>1659</v>
      </c>
      <c r="D31" s="1" t="s">
        <v>32</v>
      </c>
      <c r="E31" s="1" t="s">
        <v>8</v>
      </c>
    </row>
    <row r="32" spans="1:5" ht="40.15" customHeight="1" x14ac:dyDescent="0.4">
      <c r="A32" s="2">
        <v>28</v>
      </c>
      <c r="B32" s="1" t="s">
        <v>1658</v>
      </c>
      <c r="C32" s="1" t="s">
        <v>1659</v>
      </c>
      <c r="D32" s="1" t="s">
        <v>32</v>
      </c>
      <c r="E32" s="1" t="s">
        <v>999</v>
      </c>
    </row>
    <row r="33" spans="1:5" ht="40.15" customHeight="1" x14ac:dyDescent="0.4">
      <c r="A33" s="2">
        <v>29</v>
      </c>
      <c r="B33" s="1" t="s">
        <v>468</v>
      </c>
      <c r="C33" s="1" t="s">
        <v>469</v>
      </c>
      <c r="D33" s="1" t="str">
        <f>"倉敷市寿町１－２６　マツダパーキングビル１Ｆ"</f>
        <v>倉敷市寿町１－２６　マツダパーキングビル１Ｆ</v>
      </c>
      <c r="E33" s="1" t="s">
        <v>470</v>
      </c>
    </row>
    <row r="34" spans="1:5" ht="40.15" customHeight="1" x14ac:dyDescent="0.4">
      <c r="A34" s="2">
        <v>30</v>
      </c>
      <c r="B34" s="1" t="s">
        <v>1113</v>
      </c>
      <c r="C34" s="1" t="s">
        <v>1114</v>
      </c>
      <c r="D34" s="1" t="str">
        <f>"倉敷市阿知３丁目１３－１オールファーマシータウン２Ｆ"</f>
        <v>倉敷市阿知３丁目１３－１オールファーマシータウン２Ｆ</v>
      </c>
      <c r="E34" s="1" t="s">
        <v>1115</v>
      </c>
    </row>
    <row r="35" spans="1:5" ht="40.15" customHeight="1" x14ac:dyDescent="0.4">
      <c r="A35" s="2">
        <v>31</v>
      </c>
      <c r="B35" s="1" t="s">
        <v>818</v>
      </c>
      <c r="C35" s="1" t="s">
        <v>819</v>
      </c>
      <c r="D35" s="1" t="str">
        <f>"倉敷市沖新町８８－４"</f>
        <v>倉敷市沖新町８８－４</v>
      </c>
      <c r="E35" s="1" t="s">
        <v>44</v>
      </c>
    </row>
    <row r="36" spans="1:5" ht="40.15" customHeight="1" x14ac:dyDescent="0.4">
      <c r="A36" s="2">
        <v>32</v>
      </c>
      <c r="B36" s="1" t="s">
        <v>1428</v>
      </c>
      <c r="C36" s="1" t="s">
        <v>1429</v>
      </c>
      <c r="D36" s="1" t="str">
        <f>"倉敷市新倉敷駅前5丁目16-1"</f>
        <v>倉敷市新倉敷駅前5丁目16-1</v>
      </c>
      <c r="E36" s="1" t="s">
        <v>44</v>
      </c>
    </row>
    <row r="37" spans="1:5" ht="40.15" customHeight="1" x14ac:dyDescent="0.4">
      <c r="A37" s="2">
        <v>33</v>
      </c>
      <c r="B37" s="1" t="s">
        <v>300</v>
      </c>
      <c r="C37" s="1" t="s">
        <v>214</v>
      </c>
      <c r="D37" s="1" t="s">
        <v>215</v>
      </c>
      <c r="E37" s="1" t="s">
        <v>208</v>
      </c>
    </row>
    <row r="38" spans="1:5" ht="40.15" customHeight="1" x14ac:dyDescent="0.4">
      <c r="A38" s="2">
        <v>34</v>
      </c>
      <c r="B38" s="1" t="s">
        <v>1520</v>
      </c>
      <c r="C38" s="1" t="s">
        <v>214</v>
      </c>
      <c r="D38" s="1" t="s">
        <v>215</v>
      </c>
      <c r="E38" s="1" t="s">
        <v>216</v>
      </c>
    </row>
    <row r="39" spans="1:5" ht="40.15" customHeight="1" x14ac:dyDescent="0.4">
      <c r="A39" s="2">
        <v>35</v>
      </c>
      <c r="B39" s="1" t="s">
        <v>1027</v>
      </c>
      <c r="C39" s="1" t="s">
        <v>214</v>
      </c>
      <c r="D39" s="1" t="s">
        <v>215</v>
      </c>
      <c r="E39" s="1" t="s">
        <v>349</v>
      </c>
    </row>
    <row r="40" spans="1:5" ht="40.15" customHeight="1" x14ac:dyDescent="0.4">
      <c r="A40" s="2">
        <v>36</v>
      </c>
      <c r="B40" s="1" t="s">
        <v>1334</v>
      </c>
      <c r="C40" s="1" t="s">
        <v>214</v>
      </c>
      <c r="D40" s="1" t="s">
        <v>215</v>
      </c>
      <c r="E40" s="1" t="s">
        <v>25</v>
      </c>
    </row>
    <row r="41" spans="1:5" ht="40.15" customHeight="1" x14ac:dyDescent="0.4">
      <c r="A41" s="2">
        <v>37</v>
      </c>
      <c r="B41" s="1" t="s">
        <v>1373</v>
      </c>
      <c r="C41" s="1" t="s">
        <v>214</v>
      </c>
      <c r="D41" s="1" t="s">
        <v>215</v>
      </c>
      <c r="E41" s="1" t="s">
        <v>260</v>
      </c>
    </row>
    <row r="42" spans="1:5" ht="40.15" customHeight="1" x14ac:dyDescent="0.4">
      <c r="A42" s="2">
        <v>38</v>
      </c>
      <c r="B42" s="1" t="s">
        <v>1692</v>
      </c>
      <c r="C42" s="1" t="s">
        <v>214</v>
      </c>
      <c r="D42" s="1" t="s">
        <v>215</v>
      </c>
      <c r="E42" s="1" t="s">
        <v>66</v>
      </c>
    </row>
    <row r="43" spans="1:5" ht="40.15" customHeight="1" x14ac:dyDescent="0.4">
      <c r="A43" s="2">
        <v>39</v>
      </c>
      <c r="B43" s="1" t="s">
        <v>1415</v>
      </c>
      <c r="C43" s="1" t="s">
        <v>214</v>
      </c>
      <c r="D43" s="1" t="s">
        <v>215</v>
      </c>
      <c r="E43" s="1" t="s">
        <v>61</v>
      </c>
    </row>
    <row r="44" spans="1:5" ht="40.15" customHeight="1" x14ac:dyDescent="0.4">
      <c r="A44" s="2">
        <v>40</v>
      </c>
      <c r="B44" s="1" t="s">
        <v>1294</v>
      </c>
      <c r="C44" s="1" t="s">
        <v>214</v>
      </c>
      <c r="D44" s="1" t="s">
        <v>215</v>
      </c>
      <c r="E44" s="1" t="s">
        <v>474</v>
      </c>
    </row>
    <row r="45" spans="1:5" ht="40.15" customHeight="1" x14ac:dyDescent="0.4">
      <c r="A45" s="2">
        <v>41</v>
      </c>
      <c r="B45" s="1" t="s">
        <v>1253</v>
      </c>
      <c r="C45" s="1" t="s">
        <v>214</v>
      </c>
      <c r="D45" s="1" t="s">
        <v>215</v>
      </c>
      <c r="E45" s="1" t="s">
        <v>173</v>
      </c>
    </row>
    <row r="46" spans="1:5" ht="40.15" customHeight="1" x14ac:dyDescent="0.4">
      <c r="A46" s="2">
        <v>42</v>
      </c>
      <c r="B46" s="1" t="s">
        <v>1742</v>
      </c>
      <c r="C46" s="1" t="s">
        <v>214</v>
      </c>
      <c r="D46" s="1" t="s">
        <v>215</v>
      </c>
      <c r="E46" s="1" t="s">
        <v>622</v>
      </c>
    </row>
    <row r="47" spans="1:5" ht="40.15" customHeight="1" x14ac:dyDescent="0.4">
      <c r="A47" s="2">
        <v>43</v>
      </c>
      <c r="B47" s="1" t="s">
        <v>1355</v>
      </c>
      <c r="C47" s="1" t="s">
        <v>214</v>
      </c>
      <c r="D47" s="1" t="s">
        <v>215</v>
      </c>
      <c r="E47" s="1" t="s">
        <v>1036</v>
      </c>
    </row>
    <row r="48" spans="1:5" ht="40.15" customHeight="1" x14ac:dyDescent="0.4">
      <c r="A48" s="2">
        <v>44</v>
      </c>
      <c r="B48" s="1" t="s">
        <v>1193</v>
      </c>
      <c r="C48" s="1" t="s">
        <v>214</v>
      </c>
      <c r="D48" s="1" t="s">
        <v>215</v>
      </c>
      <c r="E48" s="1" t="s">
        <v>173</v>
      </c>
    </row>
    <row r="49" spans="1:5" ht="40.15" customHeight="1" x14ac:dyDescent="0.4">
      <c r="A49" s="2">
        <v>45</v>
      </c>
      <c r="B49" s="1" t="s">
        <v>1681</v>
      </c>
      <c r="C49" s="1" t="s">
        <v>214</v>
      </c>
      <c r="D49" s="1" t="s">
        <v>215</v>
      </c>
      <c r="E49" s="1" t="s">
        <v>61</v>
      </c>
    </row>
    <row r="50" spans="1:5" ht="40.15" customHeight="1" x14ac:dyDescent="0.4">
      <c r="A50" s="2">
        <v>46</v>
      </c>
      <c r="B50" s="1" t="s">
        <v>384</v>
      </c>
      <c r="C50" s="1" t="s">
        <v>214</v>
      </c>
      <c r="D50" s="1" t="s">
        <v>215</v>
      </c>
      <c r="E50" s="1" t="s">
        <v>385</v>
      </c>
    </row>
    <row r="51" spans="1:5" ht="40.15" customHeight="1" x14ac:dyDescent="0.4">
      <c r="A51" s="2">
        <v>47</v>
      </c>
      <c r="B51" s="1" t="s">
        <v>1715</v>
      </c>
      <c r="C51" s="1" t="s">
        <v>214</v>
      </c>
      <c r="D51" s="1" t="s">
        <v>215</v>
      </c>
      <c r="E51" s="1" t="s">
        <v>208</v>
      </c>
    </row>
    <row r="52" spans="1:5" ht="40.15" customHeight="1" x14ac:dyDescent="0.4">
      <c r="A52" s="2">
        <v>48</v>
      </c>
      <c r="B52" s="1" t="s">
        <v>1576</v>
      </c>
      <c r="C52" s="1" t="s">
        <v>214</v>
      </c>
      <c r="D52" s="1" t="s">
        <v>215</v>
      </c>
      <c r="E52" s="1" t="s">
        <v>1577</v>
      </c>
    </row>
    <row r="53" spans="1:5" ht="40.15" customHeight="1" x14ac:dyDescent="0.4">
      <c r="A53" s="2">
        <v>49</v>
      </c>
      <c r="B53" s="1" t="s">
        <v>1513</v>
      </c>
      <c r="C53" s="1" t="s">
        <v>214</v>
      </c>
      <c r="D53" s="1" t="s">
        <v>215</v>
      </c>
      <c r="E53" s="1" t="s">
        <v>61</v>
      </c>
    </row>
    <row r="54" spans="1:5" ht="40.15" customHeight="1" x14ac:dyDescent="0.4">
      <c r="A54" s="2">
        <v>50</v>
      </c>
      <c r="B54" s="1" t="s">
        <v>1999</v>
      </c>
      <c r="C54" s="1" t="s">
        <v>214</v>
      </c>
      <c r="D54" s="1" t="s">
        <v>215</v>
      </c>
      <c r="E54" s="1" t="s">
        <v>317</v>
      </c>
    </row>
    <row r="55" spans="1:5" ht="40.15" customHeight="1" x14ac:dyDescent="0.4">
      <c r="A55" s="2">
        <v>51</v>
      </c>
      <c r="B55" s="1" t="s">
        <v>1798</v>
      </c>
      <c r="C55" s="1" t="s">
        <v>214</v>
      </c>
      <c r="D55" s="1" t="s">
        <v>215</v>
      </c>
      <c r="E55" s="1" t="s">
        <v>364</v>
      </c>
    </row>
    <row r="56" spans="1:5" ht="40.15" customHeight="1" x14ac:dyDescent="0.4">
      <c r="A56" s="2">
        <v>52</v>
      </c>
      <c r="B56" s="1" t="s">
        <v>1440</v>
      </c>
      <c r="C56" s="1" t="s">
        <v>214</v>
      </c>
      <c r="D56" s="1" t="s">
        <v>215</v>
      </c>
      <c r="E56" s="1" t="s">
        <v>317</v>
      </c>
    </row>
    <row r="57" spans="1:5" ht="40.15" customHeight="1" x14ac:dyDescent="0.4">
      <c r="A57" s="2">
        <v>53</v>
      </c>
      <c r="B57" s="1" t="s">
        <v>405</v>
      </c>
      <c r="C57" s="1" t="s">
        <v>214</v>
      </c>
      <c r="D57" s="1" t="s">
        <v>215</v>
      </c>
      <c r="E57" s="1" t="s">
        <v>406</v>
      </c>
    </row>
    <row r="58" spans="1:5" ht="40.15" customHeight="1" x14ac:dyDescent="0.4">
      <c r="A58" s="2">
        <v>54</v>
      </c>
      <c r="B58" s="1" t="s">
        <v>964</v>
      </c>
      <c r="C58" s="1" t="s">
        <v>214</v>
      </c>
      <c r="D58" s="1" t="s">
        <v>215</v>
      </c>
      <c r="E58" s="1" t="s">
        <v>402</v>
      </c>
    </row>
    <row r="59" spans="1:5" ht="40.15" customHeight="1" x14ac:dyDescent="0.4">
      <c r="A59" s="2">
        <v>55</v>
      </c>
      <c r="B59" s="1" t="s">
        <v>1356</v>
      </c>
      <c r="C59" s="1" t="s">
        <v>214</v>
      </c>
      <c r="D59" s="1" t="s">
        <v>215</v>
      </c>
      <c r="E59" s="1" t="s">
        <v>44</v>
      </c>
    </row>
    <row r="60" spans="1:5" ht="40.15" customHeight="1" x14ac:dyDescent="0.4">
      <c r="A60" s="2">
        <v>56</v>
      </c>
      <c r="B60" s="1" t="s">
        <v>407</v>
      </c>
      <c r="C60" s="1" t="s">
        <v>214</v>
      </c>
      <c r="D60" s="1" t="s">
        <v>215</v>
      </c>
      <c r="E60" s="1" t="s">
        <v>61</v>
      </c>
    </row>
    <row r="61" spans="1:5" ht="40.15" customHeight="1" x14ac:dyDescent="0.4">
      <c r="A61" s="2">
        <v>57</v>
      </c>
      <c r="B61" s="1" t="s">
        <v>1525</v>
      </c>
      <c r="C61" s="1" t="s">
        <v>214</v>
      </c>
      <c r="D61" s="1" t="s">
        <v>215</v>
      </c>
      <c r="E61" s="1" t="s">
        <v>173</v>
      </c>
    </row>
    <row r="62" spans="1:5" ht="40.15" customHeight="1" x14ac:dyDescent="0.4">
      <c r="A62" s="2">
        <v>58</v>
      </c>
      <c r="B62" s="1" t="s">
        <v>452</v>
      </c>
      <c r="C62" s="1" t="s">
        <v>214</v>
      </c>
      <c r="D62" s="1" t="s">
        <v>215</v>
      </c>
      <c r="E62" s="1" t="s">
        <v>44</v>
      </c>
    </row>
    <row r="63" spans="1:5" ht="40.15" customHeight="1" x14ac:dyDescent="0.4">
      <c r="A63" s="2">
        <v>59</v>
      </c>
      <c r="B63" s="1" t="s">
        <v>1671</v>
      </c>
      <c r="C63" s="1" t="s">
        <v>214</v>
      </c>
      <c r="D63" s="1" t="s">
        <v>215</v>
      </c>
      <c r="E63" s="1" t="s">
        <v>364</v>
      </c>
    </row>
    <row r="64" spans="1:5" ht="40.15" customHeight="1" x14ac:dyDescent="0.4">
      <c r="A64" s="2">
        <v>60</v>
      </c>
      <c r="B64" s="1" t="s">
        <v>1556</v>
      </c>
      <c r="C64" s="1" t="s">
        <v>214</v>
      </c>
      <c r="D64" s="1" t="s">
        <v>215</v>
      </c>
      <c r="E64" s="1" t="s">
        <v>792</v>
      </c>
    </row>
    <row r="65" spans="1:5" ht="40.15" customHeight="1" x14ac:dyDescent="0.4">
      <c r="A65" s="2">
        <v>61</v>
      </c>
      <c r="B65" s="1" t="s">
        <v>1383</v>
      </c>
      <c r="C65" s="1" t="s">
        <v>214</v>
      </c>
      <c r="D65" s="1" t="s">
        <v>215</v>
      </c>
      <c r="E65" s="1" t="s">
        <v>44</v>
      </c>
    </row>
    <row r="66" spans="1:5" ht="40.15" customHeight="1" x14ac:dyDescent="0.4">
      <c r="A66" s="2">
        <v>62</v>
      </c>
      <c r="B66" s="1" t="s">
        <v>473</v>
      </c>
      <c r="C66" s="1" t="s">
        <v>214</v>
      </c>
      <c r="D66" s="1" t="s">
        <v>215</v>
      </c>
      <c r="E66" s="1" t="s">
        <v>474</v>
      </c>
    </row>
    <row r="67" spans="1:5" ht="40.15" customHeight="1" x14ac:dyDescent="0.4">
      <c r="A67" s="2">
        <v>63</v>
      </c>
      <c r="B67" s="1" t="s">
        <v>1039</v>
      </c>
      <c r="C67" s="1" t="s">
        <v>214</v>
      </c>
      <c r="D67" s="1" t="s">
        <v>215</v>
      </c>
      <c r="E67" s="1" t="s">
        <v>1040</v>
      </c>
    </row>
    <row r="68" spans="1:5" ht="40.15" customHeight="1" x14ac:dyDescent="0.4">
      <c r="A68" s="2">
        <v>64</v>
      </c>
      <c r="B68" s="1" t="s">
        <v>490</v>
      </c>
      <c r="C68" s="1" t="s">
        <v>214</v>
      </c>
      <c r="D68" s="1" t="s">
        <v>215</v>
      </c>
      <c r="E68" s="1" t="s">
        <v>25</v>
      </c>
    </row>
    <row r="69" spans="1:5" ht="40.15" customHeight="1" x14ac:dyDescent="0.4">
      <c r="A69" s="2">
        <v>65</v>
      </c>
      <c r="B69" s="1" t="s">
        <v>1714</v>
      </c>
      <c r="C69" s="1" t="s">
        <v>214</v>
      </c>
      <c r="D69" s="1" t="s">
        <v>215</v>
      </c>
      <c r="E69" s="1" t="s">
        <v>173</v>
      </c>
    </row>
    <row r="70" spans="1:5" ht="40.15" customHeight="1" x14ac:dyDescent="0.4">
      <c r="A70" s="2">
        <v>66</v>
      </c>
      <c r="B70" s="1" t="s">
        <v>1735</v>
      </c>
      <c r="C70" s="1" t="s">
        <v>214</v>
      </c>
      <c r="D70" s="1" t="s">
        <v>215</v>
      </c>
      <c r="E70" s="1" t="s">
        <v>1630</v>
      </c>
    </row>
    <row r="71" spans="1:5" ht="40.15" customHeight="1" x14ac:dyDescent="0.4">
      <c r="A71" s="2">
        <v>67</v>
      </c>
      <c r="B71" s="1" t="s">
        <v>1660</v>
      </c>
      <c r="C71" s="1" t="s">
        <v>214</v>
      </c>
      <c r="D71" s="1" t="s">
        <v>215</v>
      </c>
      <c r="E71" s="1" t="s">
        <v>260</v>
      </c>
    </row>
    <row r="72" spans="1:5" ht="40.15" customHeight="1" x14ac:dyDescent="0.4">
      <c r="A72" s="2">
        <v>68</v>
      </c>
      <c r="B72" s="1" t="s">
        <v>259</v>
      </c>
      <c r="C72" s="1" t="s">
        <v>214</v>
      </c>
      <c r="D72" s="1" t="s">
        <v>215</v>
      </c>
      <c r="E72" s="1" t="s">
        <v>260</v>
      </c>
    </row>
    <row r="73" spans="1:5" ht="40.15" customHeight="1" x14ac:dyDescent="0.4">
      <c r="A73" s="2">
        <v>69</v>
      </c>
      <c r="B73" s="1" t="s">
        <v>1116</v>
      </c>
      <c r="C73" s="1" t="s">
        <v>214</v>
      </c>
      <c r="D73" s="1" t="s">
        <v>215</v>
      </c>
      <c r="E73" s="1" t="s">
        <v>66</v>
      </c>
    </row>
    <row r="74" spans="1:5" ht="40.15" customHeight="1" x14ac:dyDescent="0.4">
      <c r="A74" s="2">
        <v>70</v>
      </c>
      <c r="B74" s="1" t="s">
        <v>1788</v>
      </c>
      <c r="C74" s="1" t="s">
        <v>214</v>
      </c>
      <c r="D74" s="1" t="s">
        <v>215</v>
      </c>
      <c r="E74" s="1" t="s">
        <v>25</v>
      </c>
    </row>
    <row r="75" spans="1:5" ht="40.15" customHeight="1" x14ac:dyDescent="0.4">
      <c r="A75" s="2">
        <v>71</v>
      </c>
      <c r="B75" s="1" t="s">
        <v>1580</v>
      </c>
      <c r="C75" s="1" t="s">
        <v>214</v>
      </c>
      <c r="D75" s="1" t="s">
        <v>215</v>
      </c>
      <c r="E75" s="1" t="s">
        <v>1581</v>
      </c>
    </row>
    <row r="76" spans="1:5" ht="40.15" customHeight="1" x14ac:dyDescent="0.4">
      <c r="A76" s="2">
        <v>72</v>
      </c>
      <c r="B76" s="1" t="s">
        <v>536</v>
      </c>
      <c r="C76" s="1" t="s">
        <v>214</v>
      </c>
      <c r="D76" s="1" t="s">
        <v>215</v>
      </c>
      <c r="E76" s="1" t="s">
        <v>406</v>
      </c>
    </row>
    <row r="77" spans="1:5" ht="40.15" customHeight="1" x14ac:dyDescent="0.4">
      <c r="A77" s="2">
        <v>73</v>
      </c>
      <c r="B77" s="1" t="s">
        <v>539</v>
      </c>
      <c r="C77" s="1" t="s">
        <v>214</v>
      </c>
      <c r="D77" s="1" t="s">
        <v>215</v>
      </c>
      <c r="E77" s="1" t="s">
        <v>173</v>
      </c>
    </row>
    <row r="78" spans="1:5" ht="40.15" customHeight="1" x14ac:dyDescent="0.4">
      <c r="A78" s="2">
        <v>74</v>
      </c>
      <c r="B78" s="1" t="s">
        <v>1374</v>
      </c>
      <c r="C78" s="1" t="s">
        <v>214</v>
      </c>
      <c r="D78" s="1" t="s">
        <v>215</v>
      </c>
      <c r="E78" s="1" t="s">
        <v>320</v>
      </c>
    </row>
    <row r="79" spans="1:5" ht="40.15" customHeight="1" x14ac:dyDescent="0.4">
      <c r="A79" s="2">
        <v>75</v>
      </c>
      <c r="B79" s="1" t="s">
        <v>1368</v>
      </c>
      <c r="C79" s="1" t="s">
        <v>214</v>
      </c>
      <c r="D79" s="1" t="s">
        <v>215</v>
      </c>
      <c r="E79" s="1" t="s">
        <v>555</v>
      </c>
    </row>
    <row r="80" spans="1:5" ht="40.15" customHeight="1" x14ac:dyDescent="0.4">
      <c r="A80" s="2">
        <v>76</v>
      </c>
      <c r="B80" s="1" t="s">
        <v>1318</v>
      </c>
      <c r="C80" s="1" t="s">
        <v>214</v>
      </c>
      <c r="D80" s="1" t="s">
        <v>215</v>
      </c>
      <c r="E80" s="1" t="s">
        <v>1319</v>
      </c>
    </row>
    <row r="81" spans="1:5" ht="40.15" customHeight="1" x14ac:dyDescent="0.4">
      <c r="A81" s="2">
        <v>77</v>
      </c>
      <c r="B81" s="1" t="s">
        <v>1469</v>
      </c>
      <c r="C81" s="1" t="s">
        <v>214</v>
      </c>
      <c r="D81" s="1" t="s">
        <v>215</v>
      </c>
      <c r="E81" s="1" t="s">
        <v>320</v>
      </c>
    </row>
    <row r="82" spans="1:5" ht="40.15" customHeight="1" x14ac:dyDescent="0.4">
      <c r="A82" s="2">
        <v>78</v>
      </c>
      <c r="B82" s="1" t="s">
        <v>972</v>
      </c>
      <c r="C82" s="1" t="s">
        <v>214</v>
      </c>
      <c r="D82" s="1" t="s">
        <v>215</v>
      </c>
      <c r="E82" s="1" t="s">
        <v>375</v>
      </c>
    </row>
    <row r="83" spans="1:5" ht="40.15" customHeight="1" x14ac:dyDescent="0.4">
      <c r="A83" s="2">
        <v>79</v>
      </c>
      <c r="B83" s="1" t="s">
        <v>566</v>
      </c>
      <c r="C83" s="1" t="s">
        <v>214</v>
      </c>
      <c r="D83" s="1" t="s">
        <v>215</v>
      </c>
      <c r="E83" s="1" t="s">
        <v>375</v>
      </c>
    </row>
    <row r="84" spans="1:5" ht="40.15" customHeight="1" x14ac:dyDescent="0.4">
      <c r="A84" s="2">
        <v>80</v>
      </c>
      <c r="B84" s="1" t="s">
        <v>567</v>
      </c>
      <c r="C84" s="1" t="s">
        <v>214</v>
      </c>
      <c r="D84" s="1" t="s">
        <v>215</v>
      </c>
      <c r="E84" s="1" t="s">
        <v>456</v>
      </c>
    </row>
    <row r="85" spans="1:5" ht="40.15" customHeight="1" x14ac:dyDescent="0.4">
      <c r="A85" s="2">
        <v>81</v>
      </c>
      <c r="B85" s="1" t="s">
        <v>1747</v>
      </c>
      <c r="C85" s="1" t="s">
        <v>214</v>
      </c>
      <c r="D85" s="1" t="s">
        <v>215</v>
      </c>
      <c r="E85" s="1" t="s">
        <v>1630</v>
      </c>
    </row>
    <row r="86" spans="1:5" ht="40.15" customHeight="1" x14ac:dyDescent="0.4">
      <c r="A86" s="2">
        <v>82</v>
      </c>
      <c r="B86" s="1" t="s">
        <v>581</v>
      </c>
      <c r="C86" s="1" t="s">
        <v>214</v>
      </c>
      <c r="D86" s="1" t="s">
        <v>215</v>
      </c>
      <c r="E86" s="1" t="s">
        <v>260</v>
      </c>
    </row>
    <row r="87" spans="1:5" ht="40.15" customHeight="1" x14ac:dyDescent="0.4">
      <c r="A87" s="2">
        <v>83</v>
      </c>
      <c r="B87" s="1" t="s">
        <v>1583</v>
      </c>
      <c r="C87" s="1" t="s">
        <v>214</v>
      </c>
      <c r="D87" s="1" t="s">
        <v>215</v>
      </c>
      <c r="E87" s="1" t="s">
        <v>1584</v>
      </c>
    </row>
    <row r="88" spans="1:5" ht="40.15" customHeight="1" x14ac:dyDescent="0.4">
      <c r="A88" s="2">
        <v>84</v>
      </c>
      <c r="B88" s="1" t="s">
        <v>601</v>
      </c>
      <c r="C88" s="1" t="s">
        <v>214</v>
      </c>
      <c r="D88" s="1" t="s">
        <v>215</v>
      </c>
      <c r="E88" s="1" t="s">
        <v>602</v>
      </c>
    </row>
    <row r="89" spans="1:5" ht="40.15" customHeight="1" x14ac:dyDescent="0.4">
      <c r="A89" s="2">
        <v>85</v>
      </c>
      <c r="B89" s="1" t="s">
        <v>604</v>
      </c>
      <c r="C89" s="1" t="s">
        <v>214</v>
      </c>
      <c r="D89" s="1" t="s">
        <v>215</v>
      </c>
      <c r="E89" s="1" t="s">
        <v>317</v>
      </c>
    </row>
    <row r="90" spans="1:5" ht="40.15" customHeight="1" x14ac:dyDescent="0.4">
      <c r="A90" s="2">
        <v>86</v>
      </c>
      <c r="B90" s="1" t="s">
        <v>618</v>
      </c>
      <c r="C90" s="1" t="s">
        <v>214</v>
      </c>
      <c r="D90" s="1" t="s">
        <v>215</v>
      </c>
      <c r="E90" s="1" t="s">
        <v>456</v>
      </c>
    </row>
    <row r="91" spans="1:5" ht="40.15" customHeight="1" x14ac:dyDescent="0.4">
      <c r="A91" s="2">
        <v>87</v>
      </c>
      <c r="B91" s="1" t="s">
        <v>621</v>
      </c>
      <c r="C91" s="1" t="s">
        <v>214</v>
      </c>
      <c r="D91" s="1" t="s">
        <v>215</v>
      </c>
      <c r="E91" s="1" t="s">
        <v>622</v>
      </c>
    </row>
    <row r="92" spans="1:5" ht="40.15" customHeight="1" x14ac:dyDescent="0.4">
      <c r="A92" s="2">
        <v>88</v>
      </c>
      <c r="B92" s="1" t="s">
        <v>1337</v>
      </c>
      <c r="C92" s="1" t="s">
        <v>214</v>
      </c>
      <c r="D92" s="1" t="s">
        <v>215</v>
      </c>
      <c r="E92" s="1" t="s">
        <v>402</v>
      </c>
    </row>
    <row r="93" spans="1:5" ht="40.15" customHeight="1" x14ac:dyDescent="0.4">
      <c r="A93" s="2">
        <v>89</v>
      </c>
      <c r="B93" s="1" t="s">
        <v>1284</v>
      </c>
      <c r="C93" s="1" t="s">
        <v>214</v>
      </c>
      <c r="D93" s="1" t="s">
        <v>215</v>
      </c>
      <c r="E93" s="1" t="s">
        <v>375</v>
      </c>
    </row>
    <row r="94" spans="1:5" ht="40.15" customHeight="1" x14ac:dyDescent="0.4">
      <c r="A94" s="2">
        <v>90</v>
      </c>
      <c r="B94" s="1" t="s">
        <v>1602</v>
      </c>
      <c r="C94" s="1" t="s">
        <v>214</v>
      </c>
      <c r="D94" s="1" t="s">
        <v>215</v>
      </c>
      <c r="E94" s="1" t="s">
        <v>61</v>
      </c>
    </row>
    <row r="95" spans="1:5" ht="40.15" customHeight="1" x14ac:dyDescent="0.4">
      <c r="A95" s="2">
        <v>91</v>
      </c>
      <c r="B95" s="1" t="s">
        <v>1607</v>
      </c>
      <c r="C95" s="1" t="s">
        <v>214</v>
      </c>
      <c r="D95" s="1" t="s">
        <v>215</v>
      </c>
      <c r="E95" s="1" t="s">
        <v>208</v>
      </c>
    </row>
    <row r="96" spans="1:5" ht="40.15" customHeight="1" x14ac:dyDescent="0.4">
      <c r="A96" s="2">
        <v>92</v>
      </c>
      <c r="B96" s="1" t="s">
        <v>1257</v>
      </c>
      <c r="C96" s="1" t="s">
        <v>214</v>
      </c>
      <c r="D96" s="1" t="s">
        <v>215</v>
      </c>
      <c r="E96" s="1" t="s">
        <v>25</v>
      </c>
    </row>
    <row r="97" spans="1:5" ht="40.15" customHeight="1" x14ac:dyDescent="0.4">
      <c r="A97" s="2">
        <v>93</v>
      </c>
      <c r="B97" s="1" t="s">
        <v>1488</v>
      </c>
      <c r="C97" s="1" t="s">
        <v>214</v>
      </c>
      <c r="D97" s="1" t="s">
        <v>215</v>
      </c>
      <c r="E97" s="1" t="s">
        <v>383</v>
      </c>
    </row>
    <row r="98" spans="1:5" ht="40.15" customHeight="1" x14ac:dyDescent="0.4">
      <c r="A98" s="2">
        <v>94</v>
      </c>
      <c r="B98" s="1" t="s">
        <v>2010</v>
      </c>
      <c r="C98" s="1" t="s">
        <v>214</v>
      </c>
      <c r="D98" s="1" t="s">
        <v>215</v>
      </c>
      <c r="E98" s="1" t="s">
        <v>320</v>
      </c>
    </row>
    <row r="99" spans="1:5" ht="40.15" customHeight="1" x14ac:dyDescent="0.4">
      <c r="A99" s="2">
        <v>95</v>
      </c>
      <c r="B99" s="1" t="s">
        <v>683</v>
      </c>
      <c r="C99" s="1" t="s">
        <v>214</v>
      </c>
      <c r="D99" s="1" t="s">
        <v>215</v>
      </c>
      <c r="E99" s="1" t="s">
        <v>208</v>
      </c>
    </row>
    <row r="100" spans="1:5" ht="40.15" customHeight="1" x14ac:dyDescent="0.4">
      <c r="A100" s="2">
        <v>96</v>
      </c>
      <c r="B100" s="1" t="s">
        <v>1013</v>
      </c>
      <c r="C100" s="1" t="s">
        <v>214</v>
      </c>
      <c r="D100" s="1" t="s">
        <v>215</v>
      </c>
      <c r="E100" s="1" t="s">
        <v>923</v>
      </c>
    </row>
    <row r="101" spans="1:5" ht="40.15" customHeight="1" x14ac:dyDescent="0.4">
      <c r="A101" s="2">
        <v>97</v>
      </c>
      <c r="B101" s="1" t="s">
        <v>1404</v>
      </c>
      <c r="C101" s="1" t="s">
        <v>214</v>
      </c>
      <c r="D101" s="1" t="s">
        <v>215</v>
      </c>
      <c r="E101" s="1" t="s">
        <v>173</v>
      </c>
    </row>
    <row r="102" spans="1:5" ht="40.15" customHeight="1" x14ac:dyDescent="0.4">
      <c r="A102" s="2">
        <v>98</v>
      </c>
      <c r="B102" s="1" t="s">
        <v>1708</v>
      </c>
      <c r="C102" s="1" t="s">
        <v>214</v>
      </c>
      <c r="D102" s="1" t="s">
        <v>215</v>
      </c>
      <c r="E102" s="1" t="s">
        <v>1557</v>
      </c>
    </row>
    <row r="103" spans="1:5" ht="40.15" customHeight="1" x14ac:dyDescent="0.4">
      <c r="A103" s="2">
        <v>99</v>
      </c>
      <c r="B103" s="1" t="s">
        <v>1746</v>
      </c>
      <c r="C103" s="1" t="s">
        <v>214</v>
      </c>
      <c r="D103" s="1" t="s">
        <v>215</v>
      </c>
      <c r="E103" s="1" t="s">
        <v>402</v>
      </c>
    </row>
    <row r="104" spans="1:5" ht="40.15" customHeight="1" x14ac:dyDescent="0.4">
      <c r="A104" s="2">
        <v>100</v>
      </c>
      <c r="B104" s="1" t="s">
        <v>1365</v>
      </c>
      <c r="C104" s="1" t="s">
        <v>214</v>
      </c>
      <c r="D104" s="1" t="s">
        <v>215</v>
      </c>
      <c r="E104" s="1" t="s">
        <v>1366</v>
      </c>
    </row>
    <row r="105" spans="1:5" ht="40.15" customHeight="1" x14ac:dyDescent="0.4">
      <c r="A105" s="2">
        <v>101</v>
      </c>
      <c r="B105" s="1" t="s">
        <v>1723</v>
      </c>
      <c r="C105" s="1" t="s">
        <v>214</v>
      </c>
      <c r="D105" s="1" t="s">
        <v>215</v>
      </c>
      <c r="E105" s="1" t="s">
        <v>44</v>
      </c>
    </row>
    <row r="106" spans="1:5" ht="40.15" customHeight="1" x14ac:dyDescent="0.4">
      <c r="A106" s="2">
        <v>102</v>
      </c>
      <c r="B106" s="1" t="s">
        <v>728</v>
      </c>
      <c r="C106" s="1" t="s">
        <v>214</v>
      </c>
      <c r="D106" s="1" t="s">
        <v>215</v>
      </c>
      <c r="E106" s="1" t="s">
        <v>317</v>
      </c>
    </row>
    <row r="107" spans="1:5" ht="40.15" customHeight="1" x14ac:dyDescent="0.4">
      <c r="A107" s="2">
        <v>103</v>
      </c>
      <c r="B107" s="1" t="s">
        <v>1489</v>
      </c>
      <c r="C107" s="1" t="s">
        <v>214</v>
      </c>
      <c r="D107" s="1" t="s">
        <v>215</v>
      </c>
      <c r="E107" s="1" t="s">
        <v>216</v>
      </c>
    </row>
    <row r="108" spans="1:5" ht="40.15" customHeight="1" x14ac:dyDescent="0.4">
      <c r="A108" s="2">
        <v>104</v>
      </c>
      <c r="B108" s="1" t="s">
        <v>1473</v>
      </c>
      <c r="C108" s="1" t="s">
        <v>214</v>
      </c>
      <c r="D108" s="1" t="s">
        <v>215</v>
      </c>
      <c r="E108" s="1" t="s">
        <v>260</v>
      </c>
    </row>
    <row r="109" spans="1:5" ht="40.15" customHeight="1" x14ac:dyDescent="0.4">
      <c r="A109" s="2">
        <v>105</v>
      </c>
      <c r="B109" s="1" t="s">
        <v>737</v>
      </c>
      <c r="C109" s="1" t="s">
        <v>214</v>
      </c>
      <c r="D109" s="1" t="s">
        <v>215</v>
      </c>
      <c r="E109" s="1" t="s">
        <v>456</v>
      </c>
    </row>
    <row r="110" spans="1:5" ht="40.15" customHeight="1" x14ac:dyDescent="0.4">
      <c r="A110" s="2">
        <v>106</v>
      </c>
      <c r="B110" s="1" t="s">
        <v>739</v>
      </c>
      <c r="C110" s="1" t="s">
        <v>214</v>
      </c>
      <c r="D110" s="1" t="s">
        <v>215</v>
      </c>
      <c r="E110" s="1" t="s">
        <v>61</v>
      </c>
    </row>
    <row r="111" spans="1:5" ht="40.15" customHeight="1" x14ac:dyDescent="0.4">
      <c r="A111" s="2">
        <v>107</v>
      </c>
      <c r="B111" s="1" t="s">
        <v>1307</v>
      </c>
      <c r="C111" s="1" t="s">
        <v>214</v>
      </c>
      <c r="D111" s="1" t="s">
        <v>215</v>
      </c>
      <c r="E111" s="1" t="s">
        <v>1308</v>
      </c>
    </row>
    <row r="112" spans="1:5" ht="40.15" customHeight="1" x14ac:dyDescent="0.4">
      <c r="A112" s="2">
        <v>108</v>
      </c>
      <c r="B112" s="1" t="s">
        <v>1555</v>
      </c>
      <c r="C112" s="1" t="s">
        <v>214</v>
      </c>
      <c r="D112" s="1" t="s">
        <v>215</v>
      </c>
      <c r="E112" s="1" t="s">
        <v>1535</v>
      </c>
    </row>
    <row r="113" spans="1:5" ht="40.15" customHeight="1" x14ac:dyDescent="0.4">
      <c r="A113" s="2">
        <v>109</v>
      </c>
      <c r="B113" s="1" t="s">
        <v>1603</v>
      </c>
      <c r="C113" s="1" t="s">
        <v>214</v>
      </c>
      <c r="D113" s="1" t="s">
        <v>215</v>
      </c>
      <c r="E113" s="1" t="s">
        <v>44</v>
      </c>
    </row>
    <row r="114" spans="1:5" ht="40.15" customHeight="1" x14ac:dyDescent="0.4">
      <c r="A114" s="2">
        <v>110</v>
      </c>
      <c r="B114" s="1" t="s">
        <v>1056</v>
      </c>
      <c r="C114" s="1" t="s">
        <v>214</v>
      </c>
      <c r="D114" s="1" t="s">
        <v>215</v>
      </c>
      <c r="E114" s="1" t="s">
        <v>61</v>
      </c>
    </row>
    <row r="115" spans="1:5" ht="40.15" customHeight="1" x14ac:dyDescent="0.4">
      <c r="A115" s="2">
        <v>111</v>
      </c>
      <c r="B115" s="1" t="s">
        <v>769</v>
      </c>
      <c r="C115" s="1" t="s">
        <v>214</v>
      </c>
      <c r="D115" s="1" t="s">
        <v>215</v>
      </c>
      <c r="E115" s="1" t="s">
        <v>317</v>
      </c>
    </row>
    <row r="116" spans="1:5" ht="40.15" customHeight="1" x14ac:dyDescent="0.4">
      <c r="A116" s="2">
        <v>112</v>
      </c>
      <c r="B116" s="1" t="s">
        <v>1503</v>
      </c>
      <c r="C116" s="1" t="s">
        <v>214</v>
      </c>
      <c r="D116" s="1" t="s">
        <v>215</v>
      </c>
      <c r="E116" s="1" t="s">
        <v>317</v>
      </c>
    </row>
    <row r="117" spans="1:5" ht="40.15" customHeight="1" x14ac:dyDescent="0.4">
      <c r="A117" s="2">
        <v>113</v>
      </c>
      <c r="B117" s="1" t="s">
        <v>770</v>
      </c>
      <c r="C117" s="1" t="s">
        <v>214</v>
      </c>
      <c r="D117" s="1" t="s">
        <v>215</v>
      </c>
      <c r="E117" s="1" t="s">
        <v>173</v>
      </c>
    </row>
    <row r="118" spans="1:5" ht="40.15" customHeight="1" x14ac:dyDescent="0.4">
      <c r="A118" s="2">
        <v>114</v>
      </c>
      <c r="B118" s="1" t="s">
        <v>1427</v>
      </c>
      <c r="C118" s="1" t="s">
        <v>214</v>
      </c>
      <c r="D118" s="1" t="s">
        <v>215</v>
      </c>
      <c r="E118" s="1" t="s">
        <v>317</v>
      </c>
    </row>
    <row r="119" spans="1:5" ht="40.15" customHeight="1" x14ac:dyDescent="0.4">
      <c r="A119" s="2">
        <v>115</v>
      </c>
      <c r="B119" s="1" t="s">
        <v>1419</v>
      </c>
      <c r="C119" s="1" t="s">
        <v>214</v>
      </c>
      <c r="D119" s="1" t="s">
        <v>215</v>
      </c>
      <c r="E119" s="1" t="s">
        <v>792</v>
      </c>
    </row>
    <row r="120" spans="1:5" ht="40.15" customHeight="1" x14ac:dyDescent="0.4">
      <c r="A120" s="2">
        <v>116</v>
      </c>
      <c r="B120" s="1" t="s">
        <v>1670</v>
      </c>
      <c r="C120" s="1" t="s">
        <v>214</v>
      </c>
      <c r="D120" s="1" t="s">
        <v>215</v>
      </c>
      <c r="E120" s="1" t="s">
        <v>66</v>
      </c>
    </row>
    <row r="121" spans="1:5" ht="40.15" customHeight="1" x14ac:dyDescent="0.4">
      <c r="A121" s="2">
        <v>117</v>
      </c>
      <c r="B121" s="1" t="s">
        <v>1379</v>
      </c>
      <c r="C121" s="1" t="s">
        <v>214</v>
      </c>
      <c r="D121" s="1" t="s">
        <v>215</v>
      </c>
      <c r="E121" s="1" t="s">
        <v>66</v>
      </c>
    </row>
    <row r="122" spans="1:5" ht="40.15" customHeight="1" x14ac:dyDescent="0.4">
      <c r="A122" s="2">
        <v>118</v>
      </c>
      <c r="B122" s="1" t="s">
        <v>1687</v>
      </c>
      <c r="C122" s="1" t="s">
        <v>214</v>
      </c>
      <c r="D122" s="1" t="s">
        <v>215</v>
      </c>
      <c r="E122" s="1" t="s">
        <v>201</v>
      </c>
    </row>
    <row r="123" spans="1:5" ht="40.15" customHeight="1" x14ac:dyDescent="0.4">
      <c r="A123" s="2">
        <v>119</v>
      </c>
      <c r="B123" s="1" t="s">
        <v>1447</v>
      </c>
      <c r="C123" s="1" t="s">
        <v>214</v>
      </c>
      <c r="D123" s="1" t="s">
        <v>215</v>
      </c>
      <c r="E123" s="1" t="s">
        <v>375</v>
      </c>
    </row>
    <row r="124" spans="1:5" ht="40.15" customHeight="1" x14ac:dyDescent="0.4">
      <c r="A124" s="2">
        <v>120</v>
      </c>
      <c r="B124" s="1" t="s">
        <v>805</v>
      </c>
      <c r="C124" s="1" t="s">
        <v>214</v>
      </c>
      <c r="D124" s="1" t="s">
        <v>215</v>
      </c>
      <c r="E124" s="1" t="s">
        <v>201</v>
      </c>
    </row>
    <row r="125" spans="1:5" ht="40.15" customHeight="1" x14ac:dyDescent="0.4">
      <c r="A125" s="2">
        <v>121</v>
      </c>
      <c r="B125" s="1" t="s">
        <v>1227</v>
      </c>
      <c r="C125" s="1" t="s">
        <v>214</v>
      </c>
      <c r="D125" s="1" t="s">
        <v>215</v>
      </c>
      <c r="E125" s="1" t="s">
        <v>216</v>
      </c>
    </row>
    <row r="126" spans="1:5" ht="40.15" customHeight="1" x14ac:dyDescent="0.4">
      <c r="A126" s="2">
        <v>122</v>
      </c>
      <c r="B126" s="1" t="s">
        <v>1145</v>
      </c>
      <c r="C126" s="1" t="s">
        <v>214</v>
      </c>
      <c r="D126" s="1" t="s">
        <v>215</v>
      </c>
      <c r="E126" s="1" t="s">
        <v>1146</v>
      </c>
    </row>
    <row r="127" spans="1:5" ht="40.15" customHeight="1" x14ac:dyDescent="0.4">
      <c r="A127" s="2">
        <v>123</v>
      </c>
      <c r="B127" s="1" t="s">
        <v>1466</v>
      </c>
      <c r="C127" s="1" t="s">
        <v>214</v>
      </c>
      <c r="D127" s="1" t="s">
        <v>215</v>
      </c>
      <c r="E127" s="1" t="s">
        <v>61</v>
      </c>
    </row>
    <row r="128" spans="1:5" ht="40.15" customHeight="1" x14ac:dyDescent="0.4">
      <c r="A128" s="2">
        <v>124</v>
      </c>
      <c r="B128" s="1" t="s">
        <v>821</v>
      </c>
      <c r="C128" s="1" t="s">
        <v>214</v>
      </c>
      <c r="D128" s="1" t="s">
        <v>215</v>
      </c>
      <c r="E128" s="1" t="s">
        <v>406</v>
      </c>
    </row>
    <row r="129" spans="1:5" ht="40.15" customHeight="1" x14ac:dyDescent="0.4">
      <c r="A129" s="2">
        <v>125</v>
      </c>
      <c r="B129" s="1" t="s">
        <v>844</v>
      </c>
      <c r="C129" s="1" t="s">
        <v>214</v>
      </c>
      <c r="D129" s="1" t="s">
        <v>215</v>
      </c>
      <c r="E129" s="1" t="s">
        <v>44</v>
      </c>
    </row>
    <row r="130" spans="1:5" ht="40.15" customHeight="1" x14ac:dyDescent="0.4">
      <c r="A130" s="2">
        <v>126</v>
      </c>
      <c r="B130" s="1" t="s">
        <v>1772</v>
      </c>
      <c r="C130" s="1" t="s">
        <v>214</v>
      </c>
      <c r="D130" s="1" t="s">
        <v>215</v>
      </c>
      <c r="E130" s="1" t="s">
        <v>25</v>
      </c>
    </row>
    <row r="131" spans="1:5" ht="40.15" customHeight="1" x14ac:dyDescent="0.4">
      <c r="A131" s="2">
        <v>127</v>
      </c>
      <c r="B131" s="1" t="s">
        <v>845</v>
      </c>
      <c r="C131" s="1" t="s">
        <v>214</v>
      </c>
      <c r="D131" s="1" t="s">
        <v>215</v>
      </c>
      <c r="E131" s="1" t="s">
        <v>375</v>
      </c>
    </row>
    <row r="132" spans="1:5" ht="40.15" customHeight="1" x14ac:dyDescent="0.4">
      <c r="A132" s="2">
        <v>128</v>
      </c>
      <c r="B132" s="1" t="s">
        <v>849</v>
      </c>
      <c r="C132" s="1" t="s">
        <v>214</v>
      </c>
      <c r="D132" s="1" t="s">
        <v>215</v>
      </c>
      <c r="E132" s="1" t="s">
        <v>317</v>
      </c>
    </row>
    <row r="133" spans="1:5" ht="40.15" customHeight="1" x14ac:dyDescent="0.4">
      <c r="A133" s="2">
        <v>129</v>
      </c>
      <c r="B133" s="1" t="s">
        <v>1745</v>
      </c>
      <c r="C133" s="1" t="s">
        <v>214</v>
      </c>
      <c r="D133" s="1" t="s">
        <v>215</v>
      </c>
      <c r="E133" s="1" t="s">
        <v>44</v>
      </c>
    </row>
    <row r="134" spans="1:5" ht="40.15" customHeight="1" x14ac:dyDescent="0.4">
      <c r="A134" s="2">
        <v>130</v>
      </c>
      <c r="B134" s="1" t="s">
        <v>857</v>
      </c>
      <c r="C134" s="1" t="s">
        <v>214</v>
      </c>
      <c r="D134" s="1" t="s">
        <v>215</v>
      </c>
      <c r="E134" s="1" t="s">
        <v>25</v>
      </c>
    </row>
    <row r="135" spans="1:5" ht="40.15" customHeight="1" x14ac:dyDescent="0.4">
      <c r="A135" s="2">
        <v>131</v>
      </c>
      <c r="B135" s="1" t="s">
        <v>1079</v>
      </c>
      <c r="C135" s="1" t="s">
        <v>214</v>
      </c>
      <c r="D135" s="1" t="s">
        <v>215</v>
      </c>
      <c r="E135" s="1" t="s">
        <v>61</v>
      </c>
    </row>
    <row r="136" spans="1:5" ht="40.15" customHeight="1" x14ac:dyDescent="0.4">
      <c r="A136" s="2">
        <v>132</v>
      </c>
      <c r="B136" s="1" t="s">
        <v>1634</v>
      </c>
      <c r="C136" s="1" t="s">
        <v>214</v>
      </c>
      <c r="D136" s="1" t="s">
        <v>215</v>
      </c>
      <c r="E136" s="1" t="s">
        <v>66</v>
      </c>
    </row>
    <row r="137" spans="1:5" ht="40.15" customHeight="1" x14ac:dyDescent="0.4">
      <c r="A137" s="2">
        <v>133</v>
      </c>
      <c r="B137" s="1" t="s">
        <v>1354</v>
      </c>
      <c r="C137" s="1" t="s">
        <v>214</v>
      </c>
      <c r="D137" s="1" t="s">
        <v>215</v>
      </c>
      <c r="E137" s="1" t="s">
        <v>406</v>
      </c>
    </row>
    <row r="138" spans="1:5" ht="40.15" customHeight="1" x14ac:dyDescent="0.4">
      <c r="A138" s="2">
        <v>134</v>
      </c>
      <c r="B138" s="1" t="s">
        <v>1991</v>
      </c>
      <c r="C138" s="1" t="s">
        <v>214</v>
      </c>
      <c r="D138" s="1" t="s">
        <v>215</v>
      </c>
      <c r="E138" s="1" t="s">
        <v>317</v>
      </c>
    </row>
    <row r="139" spans="1:5" ht="40.15" customHeight="1" x14ac:dyDescent="0.4">
      <c r="A139" s="2">
        <v>135</v>
      </c>
      <c r="B139" s="1" t="s">
        <v>875</v>
      </c>
      <c r="C139" s="1" t="s">
        <v>214</v>
      </c>
      <c r="D139" s="1" t="s">
        <v>215</v>
      </c>
      <c r="E139" s="1" t="s">
        <v>201</v>
      </c>
    </row>
    <row r="140" spans="1:5" ht="40.15" customHeight="1" x14ac:dyDescent="0.4">
      <c r="A140" s="2">
        <v>136</v>
      </c>
      <c r="B140" s="1" t="s">
        <v>890</v>
      </c>
      <c r="C140" s="1" t="s">
        <v>214</v>
      </c>
      <c r="D140" s="1" t="s">
        <v>215</v>
      </c>
      <c r="E140" s="1" t="s">
        <v>216</v>
      </c>
    </row>
    <row r="141" spans="1:5" ht="40.15" customHeight="1" x14ac:dyDescent="0.4">
      <c r="A141" s="2">
        <v>137</v>
      </c>
      <c r="B141" s="1" t="s">
        <v>1085</v>
      </c>
      <c r="C141" s="1" t="s">
        <v>214</v>
      </c>
      <c r="D141" s="1" t="s">
        <v>215</v>
      </c>
      <c r="E141" s="1" t="s">
        <v>385</v>
      </c>
    </row>
    <row r="142" spans="1:5" ht="40.15" customHeight="1" x14ac:dyDescent="0.4">
      <c r="A142" s="2">
        <v>138</v>
      </c>
      <c r="B142" s="1" t="s">
        <v>922</v>
      </c>
      <c r="C142" s="1" t="s">
        <v>214</v>
      </c>
      <c r="D142" s="1" t="s">
        <v>215</v>
      </c>
      <c r="E142" s="1" t="s">
        <v>923</v>
      </c>
    </row>
    <row r="143" spans="1:5" ht="40.15" customHeight="1" x14ac:dyDescent="0.4">
      <c r="A143" s="2">
        <v>139</v>
      </c>
      <c r="B143" s="1" t="s">
        <v>920</v>
      </c>
      <c r="C143" s="1" t="s">
        <v>214</v>
      </c>
      <c r="D143" s="1" t="s">
        <v>215</v>
      </c>
      <c r="E143" s="1" t="s">
        <v>921</v>
      </c>
    </row>
    <row r="144" spans="1:5" ht="40.15" customHeight="1" x14ac:dyDescent="0.4">
      <c r="A144" s="2">
        <v>140</v>
      </c>
      <c r="B144" s="1" t="s">
        <v>1086</v>
      </c>
      <c r="C144" s="1" t="s">
        <v>214</v>
      </c>
      <c r="D144" s="1" t="s">
        <v>215</v>
      </c>
      <c r="E144" s="1" t="s">
        <v>173</v>
      </c>
    </row>
    <row r="145" spans="1:5" ht="40.15" customHeight="1" x14ac:dyDescent="0.4">
      <c r="A145" s="2">
        <v>141</v>
      </c>
      <c r="B145" s="1" t="s">
        <v>1667</v>
      </c>
      <c r="C145" s="1" t="s">
        <v>214</v>
      </c>
      <c r="D145" s="1" t="s">
        <v>215</v>
      </c>
      <c r="E145" s="1" t="s">
        <v>208</v>
      </c>
    </row>
    <row r="146" spans="1:5" ht="40.15" customHeight="1" x14ac:dyDescent="0.4">
      <c r="A146" s="2">
        <v>142</v>
      </c>
      <c r="B146" s="1" t="s">
        <v>1377</v>
      </c>
      <c r="C146" s="1" t="s">
        <v>214</v>
      </c>
      <c r="D146" s="1" t="s">
        <v>215</v>
      </c>
      <c r="E146" s="1" t="s">
        <v>260</v>
      </c>
    </row>
    <row r="147" spans="1:5" ht="40.15" customHeight="1" x14ac:dyDescent="0.4">
      <c r="A147" s="2">
        <v>143</v>
      </c>
      <c r="B147" s="1" t="s">
        <v>1780</v>
      </c>
      <c r="C147" s="1" t="s">
        <v>214</v>
      </c>
      <c r="D147" s="1" t="s">
        <v>215</v>
      </c>
      <c r="E147" s="1" t="s">
        <v>1630</v>
      </c>
    </row>
    <row r="148" spans="1:5" ht="40.15" customHeight="1" x14ac:dyDescent="0.4">
      <c r="A148" s="2">
        <v>144</v>
      </c>
      <c r="B148" s="1" t="s">
        <v>1396</v>
      </c>
      <c r="C148" s="1" t="s">
        <v>214</v>
      </c>
      <c r="D148" s="1" t="s">
        <v>215</v>
      </c>
      <c r="E148" s="1" t="s">
        <v>1397</v>
      </c>
    </row>
    <row r="149" spans="1:5" ht="40.15" customHeight="1" x14ac:dyDescent="0.4">
      <c r="A149" s="2">
        <v>145</v>
      </c>
      <c r="B149" s="1" t="s">
        <v>941</v>
      </c>
      <c r="C149" s="1" t="s">
        <v>214</v>
      </c>
      <c r="D149" s="1" t="s">
        <v>215</v>
      </c>
      <c r="E149" s="1" t="s">
        <v>317</v>
      </c>
    </row>
    <row r="150" spans="1:5" ht="40.15" customHeight="1" x14ac:dyDescent="0.4">
      <c r="A150" s="2">
        <v>146</v>
      </c>
      <c r="B150" s="1" t="s">
        <v>1448</v>
      </c>
      <c r="C150" s="1" t="s">
        <v>214</v>
      </c>
      <c r="D150" s="1" t="s">
        <v>215</v>
      </c>
      <c r="E150" s="1" t="s">
        <v>383</v>
      </c>
    </row>
    <row r="151" spans="1:5" ht="40.15" customHeight="1" x14ac:dyDescent="0.4">
      <c r="A151" s="2">
        <v>147</v>
      </c>
      <c r="B151" s="1" t="s">
        <v>1472</v>
      </c>
      <c r="C151" s="1" t="s">
        <v>214</v>
      </c>
      <c r="D151" s="1" t="s">
        <v>215</v>
      </c>
      <c r="E151" s="1" t="s">
        <v>317</v>
      </c>
    </row>
    <row r="152" spans="1:5" ht="40.15" customHeight="1" x14ac:dyDescent="0.4">
      <c r="A152" s="2">
        <v>148</v>
      </c>
      <c r="B152" s="1" t="s">
        <v>962</v>
      </c>
      <c r="C152" s="1" t="s">
        <v>214</v>
      </c>
      <c r="D152" s="1" t="s">
        <v>215</v>
      </c>
      <c r="E152" s="1" t="s">
        <v>375</v>
      </c>
    </row>
    <row r="153" spans="1:5" ht="40.15" customHeight="1" x14ac:dyDescent="0.4">
      <c r="A153" s="2">
        <v>149</v>
      </c>
      <c r="B153" s="1" t="s">
        <v>1721</v>
      </c>
      <c r="C153" s="1" t="s">
        <v>214</v>
      </c>
      <c r="D153" s="1" t="s">
        <v>215</v>
      </c>
      <c r="E153" s="1" t="s">
        <v>260</v>
      </c>
    </row>
    <row r="154" spans="1:5" ht="40.15" customHeight="1" x14ac:dyDescent="0.4">
      <c r="A154" s="2">
        <v>150</v>
      </c>
      <c r="B154" s="1" t="s">
        <v>1683</v>
      </c>
      <c r="C154" s="1" t="s">
        <v>214</v>
      </c>
      <c r="D154" s="1" t="s">
        <v>215</v>
      </c>
      <c r="E154" s="1" t="s">
        <v>61</v>
      </c>
    </row>
    <row r="155" spans="1:5" ht="40.15" customHeight="1" x14ac:dyDescent="0.4">
      <c r="A155" s="2">
        <v>151</v>
      </c>
      <c r="B155" s="1" t="s">
        <v>82</v>
      </c>
      <c r="C155" s="1" t="s">
        <v>83</v>
      </c>
      <c r="D155" s="1" t="str">
        <f>"倉敷市真備町川辺１０２－１"</f>
        <v>倉敷市真備町川辺１０２－１</v>
      </c>
      <c r="E155" s="1" t="s">
        <v>8</v>
      </c>
    </row>
    <row r="156" spans="1:5" ht="40.15" customHeight="1" x14ac:dyDescent="0.4">
      <c r="A156" s="2">
        <v>152</v>
      </c>
      <c r="B156" s="1" t="s">
        <v>1982</v>
      </c>
      <c r="C156" s="1" t="s">
        <v>1983</v>
      </c>
      <c r="D156" s="1" t="str">
        <f>"倉敷市中庄１１－１"</f>
        <v>倉敷市中庄１１－１</v>
      </c>
      <c r="E156" s="1" t="s">
        <v>8</v>
      </c>
    </row>
    <row r="157" spans="1:5" ht="40.15" customHeight="1" x14ac:dyDescent="0.4">
      <c r="A157" s="2">
        <v>153</v>
      </c>
      <c r="B157" s="1" t="s">
        <v>1574</v>
      </c>
      <c r="C157" s="1" t="s">
        <v>1575</v>
      </c>
      <c r="D157" s="1" t="str">
        <f>"倉敷市新倉敷駅前２丁目６４－５"</f>
        <v>倉敷市新倉敷駅前２丁目６４－５</v>
      </c>
      <c r="E157" s="1" t="s">
        <v>25</v>
      </c>
    </row>
    <row r="158" spans="1:5" ht="40.15" customHeight="1" x14ac:dyDescent="0.4">
      <c r="A158" s="2">
        <v>154</v>
      </c>
      <c r="B158" s="1" t="s">
        <v>1286</v>
      </c>
      <c r="C158" s="1" t="s">
        <v>1287</v>
      </c>
      <c r="D158" s="1" t="str">
        <f>"倉敷市白楽町５５６－１６"</f>
        <v>倉敷市白楽町５５６－１６</v>
      </c>
      <c r="E158" s="1" t="s">
        <v>269</v>
      </c>
    </row>
    <row r="159" spans="1:5" ht="40.15" customHeight="1" x14ac:dyDescent="0.4">
      <c r="A159" s="2">
        <v>155</v>
      </c>
      <c r="B159" s="1" t="s">
        <v>1288</v>
      </c>
      <c r="C159" s="1" t="s">
        <v>1287</v>
      </c>
      <c r="D159" s="1" t="str">
        <f>"倉敷市白楽町５５６－１６"</f>
        <v>倉敷市白楽町５５６－１６</v>
      </c>
      <c r="E159" s="1" t="s">
        <v>269</v>
      </c>
    </row>
    <row r="160" spans="1:5" ht="40.15" customHeight="1" x14ac:dyDescent="0.4">
      <c r="A160" s="2">
        <v>156</v>
      </c>
      <c r="B160" s="1" t="s">
        <v>1392</v>
      </c>
      <c r="C160" s="1" t="s">
        <v>1393</v>
      </c>
      <c r="D160" s="1" t="str">
        <f>"倉敷市福江１０５－１"</f>
        <v>倉敷市福江１０５－１</v>
      </c>
      <c r="E160" s="1" t="s">
        <v>1394</v>
      </c>
    </row>
    <row r="161" spans="1:5" ht="40.15" customHeight="1" x14ac:dyDescent="0.4">
      <c r="A161" s="2">
        <v>157</v>
      </c>
      <c r="B161" s="1" t="s">
        <v>946</v>
      </c>
      <c r="C161" s="1" t="s">
        <v>947</v>
      </c>
      <c r="D161" s="1" t="s">
        <v>948</v>
      </c>
      <c r="E161" s="1" t="s">
        <v>949</v>
      </c>
    </row>
    <row r="162" spans="1:5" ht="40.15" customHeight="1" x14ac:dyDescent="0.4">
      <c r="A162" s="2">
        <v>158</v>
      </c>
      <c r="B162" s="1" t="s">
        <v>1677</v>
      </c>
      <c r="C162" s="1" t="s">
        <v>236</v>
      </c>
      <c r="D162" s="1" t="str">
        <f>"倉敷市宮前４１－２"</f>
        <v>倉敷市宮前４１－２</v>
      </c>
      <c r="E162" s="1" t="s">
        <v>1678</v>
      </c>
    </row>
    <row r="163" spans="1:5" ht="40.15" customHeight="1" x14ac:dyDescent="0.4">
      <c r="A163" s="2">
        <v>159</v>
      </c>
      <c r="B163" s="1" t="s">
        <v>234</v>
      </c>
      <c r="C163" s="1" t="s">
        <v>236</v>
      </c>
      <c r="D163" s="1" t="str">
        <f>"倉敷市宮前４１－２"</f>
        <v>倉敷市宮前４１－２</v>
      </c>
      <c r="E163" s="1" t="s">
        <v>8</v>
      </c>
    </row>
    <row r="164" spans="1:5" ht="40.15" customHeight="1" x14ac:dyDescent="0.4">
      <c r="A164" s="2">
        <v>160</v>
      </c>
      <c r="B164" s="1" t="s">
        <v>1536</v>
      </c>
      <c r="C164" s="1" t="s">
        <v>236</v>
      </c>
      <c r="D164" s="1" t="str">
        <f>"倉敷市宮前４１－２"</f>
        <v>倉敷市宮前４１－２</v>
      </c>
      <c r="E164" s="1" t="s">
        <v>40</v>
      </c>
    </row>
    <row r="165" spans="1:5" ht="40.15" customHeight="1" x14ac:dyDescent="0.4">
      <c r="A165" s="2">
        <v>161</v>
      </c>
      <c r="B165" s="1" t="s">
        <v>254</v>
      </c>
      <c r="C165" s="1" t="s">
        <v>236</v>
      </c>
      <c r="D165" s="1" t="str">
        <f>"倉敷市宮前４１－２"</f>
        <v>倉敷市宮前４１－２</v>
      </c>
      <c r="E165" s="1" t="s">
        <v>40</v>
      </c>
    </row>
    <row r="166" spans="1:5" ht="40.15" customHeight="1" x14ac:dyDescent="0.4">
      <c r="A166" s="2">
        <v>162</v>
      </c>
      <c r="B166" s="1" t="s">
        <v>348</v>
      </c>
      <c r="C166" s="1" t="s">
        <v>228</v>
      </c>
      <c r="D166" s="1" t="s">
        <v>253</v>
      </c>
      <c r="E166" s="1" t="s">
        <v>349</v>
      </c>
    </row>
    <row r="167" spans="1:5" ht="40.15" customHeight="1" x14ac:dyDescent="0.4">
      <c r="A167" s="2">
        <v>163</v>
      </c>
      <c r="B167" s="1" t="s">
        <v>1010</v>
      </c>
      <c r="C167" s="1" t="s">
        <v>228</v>
      </c>
      <c r="D167" s="1" t="s">
        <v>253</v>
      </c>
      <c r="E167" s="1" t="s">
        <v>8</v>
      </c>
    </row>
    <row r="168" spans="1:5" ht="40.15" customHeight="1" x14ac:dyDescent="0.4">
      <c r="A168" s="2">
        <v>164</v>
      </c>
      <c r="B168" s="1" t="s">
        <v>1707</v>
      </c>
      <c r="C168" s="1" t="s">
        <v>228</v>
      </c>
      <c r="D168" s="1" t="s">
        <v>229</v>
      </c>
      <c r="E168" s="1" t="s">
        <v>8</v>
      </c>
    </row>
    <row r="169" spans="1:5" ht="40.15" customHeight="1" x14ac:dyDescent="0.4">
      <c r="A169" s="2">
        <v>165</v>
      </c>
      <c r="B169" s="1" t="s">
        <v>1122</v>
      </c>
      <c r="C169" s="1" t="s">
        <v>228</v>
      </c>
      <c r="D169" s="1" t="s">
        <v>253</v>
      </c>
      <c r="E169" s="1" t="s">
        <v>8</v>
      </c>
    </row>
    <row r="170" spans="1:5" ht="40.15" customHeight="1" x14ac:dyDescent="0.4">
      <c r="A170" s="2">
        <v>166</v>
      </c>
      <c r="B170" s="1" t="s">
        <v>1676</v>
      </c>
      <c r="C170" s="1" t="s">
        <v>228</v>
      </c>
      <c r="D170" s="1" t="s">
        <v>229</v>
      </c>
      <c r="E170" s="1" t="s">
        <v>8</v>
      </c>
    </row>
    <row r="171" spans="1:5" ht="40.15" customHeight="1" x14ac:dyDescent="0.4">
      <c r="A171" s="2">
        <v>167</v>
      </c>
      <c r="B171" s="1" t="s">
        <v>1401</v>
      </c>
      <c r="C171" s="1" t="s">
        <v>228</v>
      </c>
      <c r="D171" s="1" t="s">
        <v>229</v>
      </c>
      <c r="E171" s="1" t="s">
        <v>208</v>
      </c>
    </row>
    <row r="172" spans="1:5" ht="40.15" customHeight="1" x14ac:dyDescent="0.4">
      <c r="A172" s="2">
        <v>168</v>
      </c>
      <c r="B172" s="1" t="s">
        <v>1012</v>
      </c>
      <c r="C172" s="1" t="s">
        <v>228</v>
      </c>
      <c r="D172" s="1" t="s">
        <v>253</v>
      </c>
      <c r="E172" s="1" t="s">
        <v>349</v>
      </c>
    </row>
    <row r="173" spans="1:5" ht="40.15" customHeight="1" x14ac:dyDescent="0.4">
      <c r="A173" s="2">
        <v>169</v>
      </c>
      <c r="B173" s="1" t="s">
        <v>1704</v>
      </c>
      <c r="C173" s="1" t="s">
        <v>228</v>
      </c>
      <c r="D173" s="1" t="s">
        <v>229</v>
      </c>
      <c r="E173" s="1" t="s">
        <v>269</v>
      </c>
    </row>
    <row r="174" spans="1:5" ht="40.15" customHeight="1" x14ac:dyDescent="0.4">
      <c r="A174" s="2">
        <v>170</v>
      </c>
      <c r="B174" s="1" t="s">
        <v>1701</v>
      </c>
      <c r="C174" s="1" t="s">
        <v>228</v>
      </c>
      <c r="D174" s="1" t="s">
        <v>229</v>
      </c>
      <c r="E174" s="1" t="s">
        <v>66</v>
      </c>
    </row>
    <row r="175" spans="1:5" ht="40.15" customHeight="1" x14ac:dyDescent="0.4">
      <c r="A175" s="2">
        <v>171</v>
      </c>
      <c r="B175" s="1" t="s">
        <v>765</v>
      </c>
      <c r="C175" s="1" t="s">
        <v>228</v>
      </c>
      <c r="D175" s="1" t="s">
        <v>253</v>
      </c>
      <c r="E175" s="1" t="s">
        <v>8</v>
      </c>
    </row>
    <row r="176" spans="1:5" ht="40.15" customHeight="1" x14ac:dyDescent="0.4">
      <c r="A176" s="2">
        <v>172</v>
      </c>
      <c r="B176" s="1" t="s">
        <v>782</v>
      </c>
      <c r="C176" s="1" t="s">
        <v>228</v>
      </c>
      <c r="D176" s="1" t="s">
        <v>229</v>
      </c>
      <c r="E176" s="1" t="s">
        <v>61</v>
      </c>
    </row>
    <row r="177" spans="1:5" ht="40.15" customHeight="1" x14ac:dyDescent="0.4">
      <c r="A177" s="2">
        <v>173</v>
      </c>
      <c r="B177" s="1" t="s">
        <v>1143</v>
      </c>
      <c r="C177" s="1" t="s">
        <v>228</v>
      </c>
      <c r="D177" s="1" t="s">
        <v>253</v>
      </c>
      <c r="E177" s="1" t="s">
        <v>61</v>
      </c>
    </row>
    <row r="178" spans="1:5" ht="40.15" customHeight="1" x14ac:dyDescent="0.4">
      <c r="A178" s="2">
        <v>174</v>
      </c>
      <c r="B178" s="1" t="s">
        <v>1217</v>
      </c>
      <c r="C178" s="1" t="s">
        <v>228</v>
      </c>
      <c r="D178" s="1" t="s">
        <v>253</v>
      </c>
      <c r="E178" s="1" t="s">
        <v>8</v>
      </c>
    </row>
    <row r="179" spans="1:5" ht="40.15" customHeight="1" x14ac:dyDescent="0.4">
      <c r="A179" s="2">
        <v>175</v>
      </c>
      <c r="B179" s="1" t="s">
        <v>1161</v>
      </c>
      <c r="C179" s="1" t="s">
        <v>228</v>
      </c>
      <c r="D179" s="1" t="s">
        <v>253</v>
      </c>
      <c r="E179" s="1" t="s">
        <v>8</v>
      </c>
    </row>
    <row r="180" spans="1:5" ht="40.15" customHeight="1" x14ac:dyDescent="0.4">
      <c r="A180" s="2">
        <v>176</v>
      </c>
      <c r="B180" s="1" t="s">
        <v>1165</v>
      </c>
      <c r="C180" s="1" t="s">
        <v>228</v>
      </c>
      <c r="D180" s="1" t="s">
        <v>253</v>
      </c>
      <c r="E180" s="1" t="s">
        <v>8</v>
      </c>
    </row>
    <row r="181" spans="1:5" ht="40.15" customHeight="1" x14ac:dyDescent="0.4">
      <c r="A181" s="2">
        <v>177</v>
      </c>
      <c r="B181" s="1" t="s">
        <v>550</v>
      </c>
      <c r="C181" s="1" t="s">
        <v>551</v>
      </c>
      <c r="D181" s="1" t="s">
        <v>552</v>
      </c>
      <c r="E181" s="1" t="s">
        <v>8</v>
      </c>
    </row>
    <row r="182" spans="1:5" ht="40.15" customHeight="1" x14ac:dyDescent="0.4">
      <c r="A182" s="2">
        <v>178</v>
      </c>
      <c r="B182" s="1" t="s">
        <v>1652</v>
      </c>
      <c r="C182" s="1" t="s">
        <v>1653</v>
      </c>
      <c r="D182" s="1" t="str">
        <f>"倉敷市西中新田２０－１"</f>
        <v>倉敷市西中新田２０－１</v>
      </c>
      <c r="E182" s="1" t="s">
        <v>1179</v>
      </c>
    </row>
    <row r="183" spans="1:5" ht="40.15" customHeight="1" x14ac:dyDescent="0.4">
      <c r="A183" s="2">
        <v>179</v>
      </c>
      <c r="B183" s="1" t="s">
        <v>793</v>
      </c>
      <c r="C183" s="1" t="s">
        <v>794</v>
      </c>
      <c r="D183" s="1" t="str">
        <f>"倉敷市児島阿津２丁目７－５３"</f>
        <v>倉敷市児島阿津２丁目７－５３</v>
      </c>
      <c r="E183" s="1" t="s">
        <v>8</v>
      </c>
    </row>
    <row r="184" spans="1:5" ht="40.15" customHeight="1" x14ac:dyDescent="0.4">
      <c r="A184" s="2">
        <v>180</v>
      </c>
      <c r="B184" s="1" t="s">
        <v>1453</v>
      </c>
      <c r="C184" s="1" t="s">
        <v>42</v>
      </c>
      <c r="D184" s="1" t="s">
        <v>43</v>
      </c>
      <c r="E184" s="1" t="s">
        <v>201</v>
      </c>
    </row>
    <row r="185" spans="1:5" ht="40.15" customHeight="1" x14ac:dyDescent="0.4">
      <c r="A185" s="2">
        <v>181</v>
      </c>
      <c r="B185" s="1" t="s">
        <v>1029</v>
      </c>
      <c r="C185" s="1" t="s">
        <v>42</v>
      </c>
      <c r="D185" s="1" t="s">
        <v>43</v>
      </c>
      <c r="E185" s="1" t="s">
        <v>116</v>
      </c>
    </row>
    <row r="186" spans="1:5" ht="40.15" customHeight="1" x14ac:dyDescent="0.4">
      <c r="A186" s="2">
        <v>182</v>
      </c>
      <c r="B186" s="1" t="s">
        <v>1542</v>
      </c>
      <c r="C186" s="1" t="s">
        <v>42</v>
      </c>
      <c r="D186" s="1" t="s">
        <v>43</v>
      </c>
      <c r="E186" s="1" t="s">
        <v>402</v>
      </c>
    </row>
    <row r="187" spans="1:5" ht="40.15" customHeight="1" x14ac:dyDescent="0.4">
      <c r="A187" s="2">
        <v>183</v>
      </c>
      <c r="B187" s="1" t="s">
        <v>1032</v>
      </c>
      <c r="C187" s="1" t="s">
        <v>42</v>
      </c>
      <c r="D187" s="1" t="s">
        <v>43</v>
      </c>
      <c r="E187" s="1" t="s">
        <v>40</v>
      </c>
    </row>
    <row r="188" spans="1:5" ht="40.15" customHeight="1" x14ac:dyDescent="0.4">
      <c r="A188" s="2">
        <v>184</v>
      </c>
      <c r="B188" s="1" t="s">
        <v>1323</v>
      </c>
      <c r="C188" s="1" t="s">
        <v>42</v>
      </c>
      <c r="D188" s="1" t="s">
        <v>43</v>
      </c>
      <c r="E188" s="1" t="s">
        <v>44</v>
      </c>
    </row>
    <row r="189" spans="1:5" ht="40.15" customHeight="1" x14ac:dyDescent="0.4">
      <c r="A189" s="2">
        <v>185</v>
      </c>
      <c r="B189" s="1" t="s">
        <v>1037</v>
      </c>
      <c r="C189" s="1" t="s">
        <v>42</v>
      </c>
      <c r="D189" s="1" t="s">
        <v>43</v>
      </c>
      <c r="E189" s="1" t="s">
        <v>8</v>
      </c>
    </row>
    <row r="190" spans="1:5" ht="40.15" customHeight="1" x14ac:dyDescent="0.4">
      <c r="A190" s="2">
        <v>186</v>
      </c>
      <c r="B190" s="1" t="s">
        <v>508</v>
      </c>
      <c r="C190" s="1" t="s">
        <v>42</v>
      </c>
      <c r="D190" s="1" t="s">
        <v>43</v>
      </c>
      <c r="E190" s="1" t="s">
        <v>40</v>
      </c>
    </row>
    <row r="191" spans="1:5" ht="40.15" customHeight="1" x14ac:dyDescent="0.4">
      <c r="A191" s="2">
        <v>187</v>
      </c>
      <c r="B191" s="1" t="s">
        <v>1052</v>
      </c>
      <c r="C191" s="1" t="s">
        <v>42</v>
      </c>
      <c r="D191" s="1" t="s">
        <v>43</v>
      </c>
      <c r="E191" s="1" t="s">
        <v>61</v>
      </c>
    </row>
    <row r="192" spans="1:5" ht="40.15" customHeight="1" x14ac:dyDescent="0.4">
      <c r="A192" s="2">
        <v>188</v>
      </c>
      <c r="B192" s="1" t="s">
        <v>1914</v>
      </c>
      <c r="C192" s="1" t="s">
        <v>42</v>
      </c>
      <c r="D192" s="1" t="s">
        <v>43</v>
      </c>
      <c r="E192" s="1" t="s">
        <v>8</v>
      </c>
    </row>
    <row r="193" spans="1:5" ht="40.15" customHeight="1" x14ac:dyDescent="0.4">
      <c r="A193" s="2">
        <v>189</v>
      </c>
      <c r="B193" s="1" t="s">
        <v>1055</v>
      </c>
      <c r="C193" s="1" t="s">
        <v>42</v>
      </c>
      <c r="D193" s="1" t="s">
        <v>43</v>
      </c>
      <c r="E193" s="1" t="s">
        <v>44</v>
      </c>
    </row>
    <row r="194" spans="1:5" ht="40.15" customHeight="1" x14ac:dyDescent="0.4">
      <c r="A194" s="2">
        <v>190</v>
      </c>
      <c r="B194" s="1" t="s">
        <v>1612</v>
      </c>
      <c r="C194" s="1" t="s">
        <v>42</v>
      </c>
      <c r="D194" s="1" t="s">
        <v>43</v>
      </c>
      <c r="E194" s="1" t="s">
        <v>61</v>
      </c>
    </row>
    <row r="195" spans="1:5" ht="40.15" customHeight="1" x14ac:dyDescent="0.4">
      <c r="A195" s="2">
        <v>191</v>
      </c>
      <c r="B195" s="1" t="s">
        <v>885</v>
      </c>
      <c r="C195" s="1" t="s">
        <v>42</v>
      </c>
      <c r="D195" s="1" t="s">
        <v>43</v>
      </c>
      <c r="E195" s="1" t="s">
        <v>40</v>
      </c>
    </row>
    <row r="196" spans="1:5" ht="40.15" customHeight="1" x14ac:dyDescent="0.4">
      <c r="A196" s="2">
        <v>192</v>
      </c>
      <c r="B196" s="1" t="s">
        <v>953</v>
      </c>
      <c r="C196" s="1" t="s">
        <v>282</v>
      </c>
      <c r="D196" s="1" t="s">
        <v>283</v>
      </c>
      <c r="E196" s="1" t="s">
        <v>205</v>
      </c>
    </row>
    <row r="197" spans="1:5" ht="40.15" customHeight="1" x14ac:dyDescent="0.4">
      <c r="A197" s="2">
        <v>193</v>
      </c>
      <c r="B197" s="1" t="s">
        <v>400</v>
      </c>
      <c r="C197" s="1" t="s">
        <v>341</v>
      </c>
      <c r="D197" s="1" t="s">
        <v>342</v>
      </c>
      <c r="E197" s="1" t="s">
        <v>401</v>
      </c>
    </row>
    <row r="198" spans="1:5" ht="40.15" customHeight="1" x14ac:dyDescent="0.4">
      <c r="A198" s="2">
        <v>194</v>
      </c>
      <c r="B198" s="1" t="s">
        <v>994</v>
      </c>
      <c r="C198" s="1" t="s">
        <v>341</v>
      </c>
      <c r="D198" s="1" t="s">
        <v>342</v>
      </c>
      <c r="E198" s="1" t="s">
        <v>995</v>
      </c>
    </row>
    <row r="199" spans="1:5" ht="40.15" customHeight="1" x14ac:dyDescent="0.4">
      <c r="A199" s="2">
        <v>195</v>
      </c>
      <c r="B199" s="1" t="s">
        <v>656</v>
      </c>
      <c r="C199" s="1" t="s">
        <v>341</v>
      </c>
      <c r="D199" s="1" t="s">
        <v>342</v>
      </c>
      <c r="E199" s="1" t="s">
        <v>401</v>
      </c>
    </row>
    <row r="200" spans="1:5" ht="40.15" customHeight="1" x14ac:dyDescent="0.4">
      <c r="A200" s="2">
        <v>196</v>
      </c>
      <c r="B200" s="1" t="s">
        <v>1367</v>
      </c>
      <c r="C200" s="1" t="s">
        <v>341</v>
      </c>
      <c r="D200" s="1" t="s">
        <v>342</v>
      </c>
      <c r="E200" s="1" t="s">
        <v>61</v>
      </c>
    </row>
    <row r="201" spans="1:5" ht="40.15" customHeight="1" x14ac:dyDescent="0.4">
      <c r="A201" s="2">
        <v>197</v>
      </c>
      <c r="B201" s="1" t="s">
        <v>838</v>
      </c>
      <c r="C201" s="1" t="s">
        <v>341</v>
      </c>
      <c r="D201" s="1" t="s">
        <v>342</v>
      </c>
      <c r="E201" s="1" t="s">
        <v>839</v>
      </c>
    </row>
    <row r="202" spans="1:5" ht="40.15" customHeight="1" x14ac:dyDescent="0.4">
      <c r="A202" s="2">
        <v>198</v>
      </c>
      <c r="B202" s="1" t="s">
        <v>877</v>
      </c>
      <c r="C202" s="1" t="s">
        <v>341</v>
      </c>
      <c r="D202" s="1" t="s">
        <v>342</v>
      </c>
      <c r="E202" s="1" t="s">
        <v>401</v>
      </c>
    </row>
    <row r="203" spans="1:5" ht="40.15" customHeight="1" x14ac:dyDescent="0.4">
      <c r="A203" s="2">
        <v>199</v>
      </c>
      <c r="B203" s="1" t="s">
        <v>1248</v>
      </c>
      <c r="C203" s="1" t="s">
        <v>396</v>
      </c>
      <c r="D203" s="1" t="s">
        <v>682</v>
      </c>
      <c r="E203" s="1" t="s">
        <v>25</v>
      </c>
    </row>
    <row r="204" spans="1:5" ht="40.15" customHeight="1" x14ac:dyDescent="0.4">
      <c r="A204" s="2">
        <v>200</v>
      </c>
      <c r="B204" s="1" t="s">
        <v>1639</v>
      </c>
      <c r="C204" s="1" t="s">
        <v>396</v>
      </c>
      <c r="D204" s="1" t="s">
        <v>682</v>
      </c>
      <c r="E204" s="1" t="s">
        <v>201</v>
      </c>
    </row>
    <row r="205" spans="1:5" ht="40.15" customHeight="1" x14ac:dyDescent="0.4">
      <c r="A205" s="2">
        <v>201</v>
      </c>
      <c r="B205" s="1" t="s">
        <v>681</v>
      </c>
      <c r="C205" s="1" t="s">
        <v>396</v>
      </c>
      <c r="D205" s="1" t="s">
        <v>682</v>
      </c>
      <c r="E205" s="1" t="s">
        <v>8</v>
      </c>
    </row>
    <row r="206" spans="1:5" ht="40.15" customHeight="1" x14ac:dyDescent="0.4">
      <c r="A206" s="2">
        <v>202</v>
      </c>
      <c r="B206" s="1" t="s">
        <v>764</v>
      </c>
      <c r="C206" s="1" t="s">
        <v>396</v>
      </c>
      <c r="D206" s="1" t="s">
        <v>682</v>
      </c>
      <c r="E206" s="1" t="s">
        <v>44</v>
      </c>
    </row>
    <row r="207" spans="1:5" ht="40.15" customHeight="1" x14ac:dyDescent="0.4">
      <c r="A207" s="2">
        <v>203</v>
      </c>
      <c r="B207" s="1" t="s">
        <v>2003</v>
      </c>
      <c r="C207" s="1" t="s">
        <v>396</v>
      </c>
      <c r="D207" s="1" t="s">
        <v>682</v>
      </c>
      <c r="E207" s="1" t="s">
        <v>208</v>
      </c>
    </row>
    <row r="208" spans="1:5" ht="40.15" customHeight="1" x14ac:dyDescent="0.4">
      <c r="A208" s="2">
        <v>204</v>
      </c>
      <c r="B208" s="1" t="s">
        <v>1159</v>
      </c>
      <c r="C208" s="1" t="s">
        <v>396</v>
      </c>
      <c r="D208" s="1" t="s">
        <v>682</v>
      </c>
      <c r="E208" s="1" t="s">
        <v>1096</v>
      </c>
    </row>
    <row r="209" spans="1:5" ht="40.15" customHeight="1" x14ac:dyDescent="0.4">
      <c r="A209" s="2">
        <v>205</v>
      </c>
      <c r="B209" s="1" t="s">
        <v>1449</v>
      </c>
      <c r="C209" s="1" t="s">
        <v>396</v>
      </c>
      <c r="D209" s="1" t="s">
        <v>682</v>
      </c>
      <c r="E209" s="1" t="s">
        <v>44</v>
      </c>
    </row>
    <row r="210" spans="1:5" ht="40.15" customHeight="1" x14ac:dyDescent="0.4">
      <c r="A210" s="2">
        <v>206</v>
      </c>
      <c r="B210" s="1" t="s">
        <v>296</v>
      </c>
      <c r="C210" s="1" t="s">
        <v>297</v>
      </c>
      <c r="D210" s="1" t="s">
        <v>298</v>
      </c>
      <c r="E210" s="1" t="s">
        <v>299</v>
      </c>
    </row>
    <row r="211" spans="1:5" ht="40.15" customHeight="1" x14ac:dyDescent="0.4">
      <c r="A211" s="2">
        <v>207</v>
      </c>
      <c r="B211" s="1" t="s">
        <v>314</v>
      </c>
      <c r="C211" s="1" t="s">
        <v>297</v>
      </c>
      <c r="D211" s="1" t="s">
        <v>298</v>
      </c>
      <c r="E211" s="1" t="s">
        <v>44</v>
      </c>
    </row>
    <row r="212" spans="1:5" ht="40.15" customHeight="1" x14ac:dyDescent="0.4">
      <c r="A212" s="2">
        <v>208</v>
      </c>
      <c r="B212" s="1" t="s">
        <v>316</v>
      </c>
      <c r="C212" s="1" t="s">
        <v>297</v>
      </c>
      <c r="D212" s="1" t="s">
        <v>298</v>
      </c>
      <c r="E212" s="1" t="s">
        <v>317</v>
      </c>
    </row>
    <row r="213" spans="1:5" ht="40.15" customHeight="1" x14ac:dyDescent="0.4">
      <c r="A213" s="2">
        <v>209</v>
      </c>
      <c r="B213" s="1" t="s">
        <v>1095</v>
      </c>
      <c r="C213" s="1" t="s">
        <v>297</v>
      </c>
      <c r="D213" s="1" t="s">
        <v>298</v>
      </c>
      <c r="E213" s="1" t="s">
        <v>1096</v>
      </c>
    </row>
    <row r="214" spans="1:5" ht="40.15" customHeight="1" x14ac:dyDescent="0.4">
      <c r="A214" s="2">
        <v>210</v>
      </c>
      <c r="B214" s="1" t="s">
        <v>328</v>
      </c>
      <c r="C214" s="1" t="s">
        <v>297</v>
      </c>
      <c r="D214" s="1" t="s">
        <v>298</v>
      </c>
      <c r="E214" s="1" t="s">
        <v>44</v>
      </c>
    </row>
    <row r="215" spans="1:5" ht="40.15" customHeight="1" x14ac:dyDescent="0.4">
      <c r="A215" s="2">
        <v>211</v>
      </c>
      <c r="B215" s="1" t="s">
        <v>395</v>
      </c>
      <c r="C215" s="1" t="s">
        <v>297</v>
      </c>
      <c r="D215" s="1" t="s">
        <v>298</v>
      </c>
      <c r="E215" s="1" t="s">
        <v>8</v>
      </c>
    </row>
    <row r="216" spans="1:5" ht="40.15" customHeight="1" x14ac:dyDescent="0.4">
      <c r="A216" s="2">
        <v>212</v>
      </c>
      <c r="B216" s="1" t="s">
        <v>1546</v>
      </c>
      <c r="C216" s="1" t="s">
        <v>297</v>
      </c>
      <c r="D216" s="1" t="s">
        <v>298</v>
      </c>
      <c r="E216" s="1" t="s">
        <v>44</v>
      </c>
    </row>
    <row r="217" spans="1:5" ht="40.15" customHeight="1" x14ac:dyDescent="0.4">
      <c r="A217" s="2">
        <v>213</v>
      </c>
      <c r="B217" s="1" t="s">
        <v>412</v>
      </c>
      <c r="C217" s="1" t="s">
        <v>297</v>
      </c>
      <c r="D217" s="1" t="s">
        <v>298</v>
      </c>
      <c r="E217" s="1" t="s">
        <v>61</v>
      </c>
    </row>
    <row r="218" spans="1:5" ht="40.15" customHeight="1" x14ac:dyDescent="0.4">
      <c r="A218" s="2">
        <v>214</v>
      </c>
      <c r="B218" s="1" t="s">
        <v>1613</v>
      </c>
      <c r="C218" s="1" t="s">
        <v>297</v>
      </c>
      <c r="D218" s="1" t="s">
        <v>298</v>
      </c>
      <c r="E218" s="1" t="s">
        <v>299</v>
      </c>
    </row>
    <row r="219" spans="1:5" ht="40.15" customHeight="1" x14ac:dyDescent="0.4">
      <c r="A219" s="2">
        <v>215</v>
      </c>
      <c r="B219" s="1" t="s">
        <v>968</v>
      </c>
      <c r="C219" s="1" t="s">
        <v>297</v>
      </c>
      <c r="D219" s="1" t="s">
        <v>298</v>
      </c>
      <c r="E219" s="1" t="s">
        <v>610</v>
      </c>
    </row>
    <row r="220" spans="1:5" ht="40.15" customHeight="1" x14ac:dyDescent="0.4">
      <c r="A220" s="2">
        <v>216</v>
      </c>
      <c r="B220" s="1" t="s">
        <v>1000</v>
      </c>
      <c r="C220" s="1" t="s">
        <v>297</v>
      </c>
      <c r="D220" s="1" t="s">
        <v>298</v>
      </c>
      <c r="E220" s="1" t="s">
        <v>25</v>
      </c>
    </row>
    <row r="221" spans="1:5" ht="40.15" customHeight="1" x14ac:dyDescent="0.4">
      <c r="A221" s="2">
        <v>217</v>
      </c>
      <c r="B221" s="1" t="s">
        <v>455</v>
      </c>
      <c r="C221" s="1" t="s">
        <v>297</v>
      </c>
      <c r="D221" s="1" t="s">
        <v>298</v>
      </c>
      <c r="E221" s="1" t="s">
        <v>456</v>
      </c>
    </row>
    <row r="222" spans="1:5" ht="40.15" customHeight="1" x14ac:dyDescent="0.4">
      <c r="A222" s="2">
        <v>218</v>
      </c>
      <c r="B222" s="1" t="s">
        <v>454</v>
      </c>
      <c r="C222" s="1" t="s">
        <v>297</v>
      </c>
      <c r="D222" s="1" t="s">
        <v>298</v>
      </c>
      <c r="E222" s="1" t="s">
        <v>317</v>
      </c>
    </row>
    <row r="223" spans="1:5" ht="40.15" customHeight="1" x14ac:dyDescent="0.4">
      <c r="A223" s="2">
        <v>219</v>
      </c>
      <c r="B223" s="1" t="s">
        <v>1637</v>
      </c>
      <c r="C223" s="1" t="s">
        <v>297</v>
      </c>
      <c r="D223" s="1" t="s">
        <v>298</v>
      </c>
      <c r="E223" s="1" t="s">
        <v>44</v>
      </c>
    </row>
    <row r="224" spans="1:5" ht="40.15" customHeight="1" x14ac:dyDescent="0.4">
      <c r="A224" s="2">
        <v>220</v>
      </c>
      <c r="B224" s="1" t="s">
        <v>1296</v>
      </c>
      <c r="C224" s="1" t="s">
        <v>297</v>
      </c>
      <c r="D224" s="1" t="s">
        <v>298</v>
      </c>
      <c r="E224" s="1" t="s">
        <v>402</v>
      </c>
    </row>
    <row r="225" spans="1:5" ht="40.15" customHeight="1" x14ac:dyDescent="0.4">
      <c r="A225" s="2">
        <v>221</v>
      </c>
      <c r="B225" s="1" t="s">
        <v>520</v>
      </c>
      <c r="C225" s="1" t="s">
        <v>297</v>
      </c>
      <c r="D225" s="1" t="s">
        <v>298</v>
      </c>
      <c r="E225" s="1" t="s">
        <v>44</v>
      </c>
    </row>
    <row r="226" spans="1:5" ht="40.15" customHeight="1" x14ac:dyDescent="0.4">
      <c r="A226" s="2">
        <v>222</v>
      </c>
      <c r="B226" s="1" t="s">
        <v>532</v>
      </c>
      <c r="C226" s="1" t="s">
        <v>297</v>
      </c>
      <c r="D226" s="1" t="s">
        <v>298</v>
      </c>
      <c r="E226" s="1" t="s">
        <v>533</v>
      </c>
    </row>
    <row r="227" spans="1:5" ht="40.15" customHeight="1" x14ac:dyDescent="0.4">
      <c r="A227" s="2">
        <v>223</v>
      </c>
      <c r="B227" s="1" t="s">
        <v>537</v>
      </c>
      <c r="C227" s="1" t="s">
        <v>297</v>
      </c>
      <c r="D227" s="1" t="s">
        <v>298</v>
      </c>
      <c r="E227" s="1" t="s">
        <v>44</v>
      </c>
    </row>
    <row r="228" spans="1:5" ht="40.15" customHeight="1" x14ac:dyDescent="0.4">
      <c r="A228" s="2">
        <v>224</v>
      </c>
      <c r="B228" s="1" t="s">
        <v>1662</v>
      </c>
      <c r="C228" s="1" t="s">
        <v>297</v>
      </c>
      <c r="D228" s="1" t="s">
        <v>298</v>
      </c>
      <c r="E228" s="1" t="s">
        <v>8</v>
      </c>
    </row>
    <row r="229" spans="1:5" ht="40.15" customHeight="1" x14ac:dyDescent="0.4">
      <c r="A229" s="2">
        <v>225</v>
      </c>
      <c r="B229" s="1" t="s">
        <v>1657</v>
      </c>
      <c r="C229" s="1" t="s">
        <v>297</v>
      </c>
      <c r="D229" s="1" t="s">
        <v>298</v>
      </c>
      <c r="E229" s="1" t="s">
        <v>201</v>
      </c>
    </row>
    <row r="230" spans="1:5" ht="40.15" customHeight="1" x14ac:dyDescent="0.4">
      <c r="A230" s="2">
        <v>226</v>
      </c>
      <c r="B230" s="1" t="s">
        <v>1691</v>
      </c>
      <c r="C230" s="1" t="s">
        <v>297</v>
      </c>
      <c r="D230" s="1" t="s">
        <v>298</v>
      </c>
      <c r="E230" s="1" t="s">
        <v>8</v>
      </c>
    </row>
    <row r="231" spans="1:5" ht="40.15" customHeight="1" x14ac:dyDescent="0.4">
      <c r="A231" s="2">
        <v>227</v>
      </c>
      <c r="B231" s="1" t="s">
        <v>609</v>
      </c>
      <c r="C231" s="1" t="s">
        <v>297</v>
      </c>
      <c r="D231" s="1" t="s">
        <v>298</v>
      </c>
      <c r="E231" s="1" t="s">
        <v>610</v>
      </c>
    </row>
    <row r="232" spans="1:5" ht="40.15" customHeight="1" x14ac:dyDescent="0.4">
      <c r="A232" s="2">
        <v>228</v>
      </c>
      <c r="B232" s="1" t="s">
        <v>1661</v>
      </c>
      <c r="C232" s="1" t="s">
        <v>297</v>
      </c>
      <c r="D232" s="1" t="s">
        <v>298</v>
      </c>
      <c r="E232" s="1" t="s">
        <v>8</v>
      </c>
    </row>
    <row r="233" spans="1:5" ht="40.15" customHeight="1" x14ac:dyDescent="0.4">
      <c r="A233" s="2">
        <v>229</v>
      </c>
      <c r="B233" s="1" t="s">
        <v>1614</v>
      </c>
      <c r="C233" s="1" t="s">
        <v>297</v>
      </c>
      <c r="D233" s="1" t="s">
        <v>298</v>
      </c>
      <c r="E233" s="1" t="s">
        <v>8</v>
      </c>
    </row>
    <row r="234" spans="1:5" ht="40.15" customHeight="1" x14ac:dyDescent="0.4">
      <c r="A234" s="2">
        <v>230</v>
      </c>
      <c r="B234" s="1" t="s">
        <v>660</v>
      </c>
      <c r="C234" s="1" t="s">
        <v>297</v>
      </c>
      <c r="D234" s="1" t="s">
        <v>298</v>
      </c>
      <c r="E234" s="1" t="s">
        <v>8</v>
      </c>
    </row>
    <row r="235" spans="1:5" ht="40.15" customHeight="1" x14ac:dyDescent="0.4">
      <c r="A235" s="2">
        <v>231</v>
      </c>
      <c r="B235" s="1" t="s">
        <v>1744</v>
      </c>
      <c r="C235" s="1" t="s">
        <v>297</v>
      </c>
      <c r="D235" s="1" t="s">
        <v>298</v>
      </c>
      <c r="E235" s="1" t="s">
        <v>61</v>
      </c>
    </row>
    <row r="236" spans="1:5" ht="40.15" customHeight="1" x14ac:dyDescent="0.4">
      <c r="A236" s="2">
        <v>232</v>
      </c>
      <c r="B236" s="1" t="s">
        <v>1693</v>
      </c>
      <c r="C236" s="1" t="s">
        <v>297</v>
      </c>
      <c r="D236" s="1" t="s">
        <v>298</v>
      </c>
      <c r="E236" s="1" t="s">
        <v>8</v>
      </c>
    </row>
    <row r="237" spans="1:5" ht="40.15" customHeight="1" x14ac:dyDescent="0.4">
      <c r="A237" s="2">
        <v>233</v>
      </c>
      <c r="B237" s="1" t="s">
        <v>1523</v>
      </c>
      <c r="C237" s="1" t="s">
        <v>297</v>
      </c>
      <c r="D237" s="1" t="s">
        <v>298</v>
      </c>
      <c r="E237" s="1" t="s">
        <v>1524</v>
      </c>
    </row>
    <row r="238" spans="1:5" ht="40.15" customHeight="1" x14ac:dyDescent="0.4">
      <c r="A238" s="2">
        <v>234</v>
      </c>
      <c r="B238" s="1" t="s">
        <v>1547</v>
      </c>
      <c r="C238" s="1" t="s">
        <v>297</v>
      </c>
      <c r="D238" s="1" t="s">
        <v>298</v>
      </c>
      <c r="E238" s="1" t="s">
        <v>25</v>
      </c>
    </row>
    <row r="239" spans="1:5" ht="40.15" customHeight="1" x14ac:dyDescent="0.4">
      <c r="A239" s="2">
        <v>235</v>
      </c>
      <c r="B239" s="1" t="s">
        <v>733</v>
      </c>
      <c r="C239" s="1" t="s">
        <v>297</v>
      </c>
      <c r="D239" s="1" t="s">
        <v>298</v>
      </c>
      <c r="E239" s="1" t="s">
        <v>44</v>
      </c>
    </row>
    <row r="240" spans="1:5" ht="40.15" customHeight="1" x14ac:dyDescent="0.4">
      <c r="A240" s="2">
        <v>236</v>
      </c>
      <c r="B240" s="1" t="s">
        <v>768</v>
      </c>
      <c r="C240" s="1" t="s">
        <v>297</v>
      </c>
      <c r="D240" s="1" t="s">
        <v>298</v>
      </c>
      <c r="E240" s="1" t="s">
        <v>40</v>
      </c>
    </row>
    <row r="241" spans="1:5" ht="40.15" customHeight="1" x14ac:dyDescent="0.4">
      <c r="A241" s="2">
        <v>237</v>
      </c>
      <c r="B241" s="1" t="s">
        <v>767</v>
      </c>
      <c r="C241" s="1" t="s">
        <v>297</v>
      </c>
      <c r="D241" s="1" t="s">
        <v>298</v>
      </c>
      <c r="E241" s="1" t="s">
        <v>299</v>
      </c>
    </row>
    <row r="242" spans="1:5" ht="40.15" customHeight="1" x14ac:dyDescent="0.4">
      <c r="A242" s="2">
        <v>238</v>
      </c>
      <c r="B242" s="1" t="s">
        <v>1408</v>
      </c>
      <c r="C242" s="1" t="s">
        <v>297</v>
      </c>
      <c r="D242" s="1" t="s">
        <v>298</v>
      </c>
      <c r="E242" s="1" t="s">
        <v>25</v>
      </c>
    </row>
    <row r="243" spans="1:5" ht="40.15" customHeight="1" x14ac:dyDescent="0.4">
      <c r="A243" s="2">
        <v>239</v>
      </c>
      <c r="B243" s="1" t="s">
        <v>866</v>
      </c>
      <c r="C243" s="1" t="s">
        <v>297</v>
      </c>
      <c r="D243" s="1" t="s">
        <v>298</v>
      </c>
      <c r="E243" s="1" t="s">
        <v>867</v>
      </c>
    </row>
    <row r="244" spans="1:5" ht="40.15" customHeight="1" x14ac:dyDescent="0.4">
      <c r="A244" s="2">
        <v>240</v>
      </c>
      <c r="B244" s="1" t="s">
        <v>882</v>
      </c>
      <c r="C244" s="1" t="s">
        <v>297</v>
      </c>
      <c r="D244" s="1" t="s">
        <v>298</v>
      </c>
      <c r="E244" s="1" t="s">
        <v>40</v>
      </c>
    </row>
    <row r="245" spans="1:5" ht="40.15" customHeight="1" x14ac:dyDescent="0.4">
      <c r="A245" s="2">
        <v>241</v>
      </c>
      <c r="B245" s="1" t="s">
        <v>910</v>
      </c>
      <c r="C245" s="1" t="s">
        <v>297</v>
      </c>
      <c r="D245" s="1" t="s">
        <v>298</v>
      </c>
      <c r="E245" s="1" t="s">
        <v>201</v>
      </c>
    </row>
    <row r="246" spans="1:5" ht="40.15" customHeight="1" x14ac:dyDescent="0.4">
      <c r="A246" s="2">
        <v>242</v>
      </c>
      <c r="B246" s="1" t="s">
        <v>937</v>
      </c>
      <c r="C246" s="1" t="s">
        <v>297</v>
      </c>
      <c r="D246" s="1" t="s">
        <v>298</v>
      </c>
      <c r="E246" s="1" t="s">
        <v>401</v>
      </c>
    </row>
    <row r="247" spans="1:5" ht="40.15" customHeight="1" x14ac:dyDescent="0.4">
      <c r="A247" s="2">
        <v>243</v>
      </c>
      <c r="B247" s="1" t="s">
        <v>942</v>
      </c>
      <c r="C247" s="1" t="s">
        <v>297</v>
      </c>
      <c r="D247" s="1" t="s">
        <v>298</v>
      </c>
      <c r="E247" s="1" t="s">
        <v>61</v>
      </c>
    </row>
    <row r="248" spans="1:5" ht="40.15" customHeight="1" x14ac:dyDescent="0.4">
      <c r="A248" s="2">
        <v>244</v>
      </c>
      <c r="B248" s="1" t="s">
        <v>1378</v>
      </c>
      <c r="C248" s="1" t="s">
        <v>588</v>
      </c>
      <c r="D248" s="1" t="s">
        <v>589</v>
      </c>
      <c r="E248" s="1" t="s">
        <v>61</v>
      </c>
    </row>
    <row r="249" spans="1:5" ht="40.15" customHeight="1" x14ac:dyDescent="0.4">
      <c r="A249" s="2">
        <v>245</v>
      </c>
      <c r="B249" s="1" t="s">
        <v>587</v>
      </c>
      <c r="C249" s="1" t="s">
        <v>588</v>
      </c>
      <c r="D249" s="1" t="s">
        <v>589</v>
      </c>
      <c r="E249" s="1" t="s">
        <v>61</v>
      </c>
    </row>
    <row r="250" spans="1:5" ht="40.15" customHeight="1" x14ac:dyDescent="0.4">
      <c r="A250" s="2">
        <v>246</v>
      </c>
      <c r="B250" s="1" t="s">
        <v>1743</v>
      </c>
      <c r="C250" s="1" t="s">
        <v>588</v>
      </c>
      <c r="D250" s="1" t="s">
        <v>589</v>
      </c>
      <c r="E250" s="1" t="s">
        <v>8</v>
      </c>
    </row>
    <row r="251" spans="1:5" ht="40.15" customHeight="1" x14ac:dyDescent="0.4">
      <c r="A251" s="2">
        <v>247</v>
      </c>
      <c r="B251" s="1" t="s">
        <v>785</v>
      </c>
      <c r="C251" s="1" t="s">
        <v>588</v>
      </c>
      <c r="D251" s="1" t="s">
        <v>589</v>
      </c>
      <c r="E251" s="1" t="s">
        <v>8</v>
      </c>
    </row>
    <row r="252" spans="1:5" ht="40.15" customHeight="1" x14ac:dyDescent="0.4">
      <c r="A252" s="2">
        <v>248</v>
      </c>
      <c r="B252" s="1" t="s">
        <v>1335</v>
      </c>
      <c r="C252" s="1" t="s">
        <v>588</v>
      </c>
      <c r="D252" s="1" t="s">
        <v>589</v>
      </c>
      <c r="E252" s="1" t="s">
        <v>40</v>
      </c>
    </row>
    <row r="253" spans="1:5" ht="40.15" customHeight="1" x14ac:dyDescent="0.4">
      <c r="A253" s="2">
        <v>249</v>
      </c>
      <c r="B253" s="1" t="s">
        <v>1774</v>
      </c>
      <c r="C253" s="1" t="s">
        <v>588</v>
      </c>
      <c r="D253" s="1" t="s">
        <v>589</v>
      </c>
      <c r="E253" s="1" t="s">
        <v>40</v>
      </c>
    </row>
    <row r="254" spans="1:5" ht="40.15" customHeight="1" x14ac:dyDescent="0.4">
      <c r="A254" s="2">
        <v>250</v>
      </c>
      <c r="B254" s="1" t="s">
        <v>1992</v>
      </c>
      <c r="C254" s="1" t="s">
        <v>588</v>
      </c>
      <c r="D254" s="1" t="s">
        <v>1993</v>
      </c>
      <c r="E254" s="1" t="s">
        <v>8</v>
      </c>
    </row>
    <row r="255" spans="1:5" ht="40.15" customHeight="1" x14ac:dyDescent="0.4">
      <c r="A255" s="2">
        <v>251</v>
      </c>
      <c r="B255" s="1" t="s">
        <v>1761</v>
      </c>
      <c r="C255" s="1" t="s">
        <v>1762</v>
      </c>
      <c r="D255" s="1" t="s">
        <v>1763</v>
      </c>
      <c r="E255" s="1" t="s">
        <v>320</v>
      </c>
    </row>
    <row r="256" spans="1:5" ht="40.15" customHeight="1" x14ac:dyDescent="0.4">
      <c r="A256" s="2">
        <v>252</v>
      </c>
      <c r="B256" s="1" t="s">
        <v>1719</v>
      </c>
      <c r="C256" s="1" t="s">
        <v>307</v>
      </c>
      <c r="D256" s="1" t="s">
        <v>879</v>
      </c>
      <c r="E256" s="1" t="s">
        <v>61</v>
      </c>
    </row>
    <row r="257" spans="1:5" ht="40.15" customHeight="1" x14ac:dyDescent="0.4">
      <c r="A257" s="2">
        <v>253</v>
      </c>
      <c r="B257" s="1" t="s">
        <v>1266</v>
      </c>
      <c r="C257" s="1" t="s">
        <v>307</v>
      </c>
      <c r="D257" s="1" t="s">
        <v>308</v>
      </c>
      <c r="E257" s="1" t="s">
        <v>556</v>
      </c>
    </row>
    <row r="258" spans="1:5" ht="40.15" customHeight="1" x14ac:dyDescent="0.4">
      <c r="A258" s="2">
        <v>254</v>
      </c>
      <c r="B258" s="1" t="s">
        <v>306</v>
      </c>
      <c r="C258" s="1" t="s">
        <v>307</v>
      </c>
      <c r="D258" s="1" t="s">
        <v>308</v>
      </c>
      <c r="E258" s="1" t="s">
        <v>260</v>
      </c>
    </row>
    <row r="259" spans="1:5" ht="40.15" customHeight="1" x14ac:dyDescent="0.4">
      <c r="A259" s="2">
        <v>255</v>
      </c>
      <c r="B259" s="1" t="s">
        <v>1793</v>
      </c>
      <c r="C259" s="1" t="s">
        <v>307</v>
      </c>
      <c r="D259" s="1" t="s">
        <v>879</v>
      </c>
      <c r="E259" s="1" t="s">
        <v>173</v>
      </c>
    </row>
    <row r="260" spans="1:5" ht="40.15" customHeight="1" x14ac:dyDescent="0.4">
      <c r="A260" s="2">
        <v>256</v>
      </c>
      <c r="B260" s="1" t="s">
        <v>315</v>
      </c>
      <c r="C260" s="1" t="s">
        <v>307</v>
      </c>
      <c r="D260" s="1" t="s">
        <v>308</v>
      </c>
      <c r="E260" s="1" t="s">
        <v>44</v>
      </c>
    </row>
    <row r="261" spans="1:5" ht="40.15" customHeight="1" x14ac:dyDescent="0.4">
      <c r="A261" s="2">
        <v>257</v>
      </c>
      <c r="B261" s="1" t="s">
        <v>318</v>
      </c>
      <c r="C261" s="1" t="s">
        <v>307</v>
      </c>
      <c r="D261" s="1" t="s">
        <v>308</v>
      </c>
      <c r="E261" s="1" t="s">
        <v>44</v>
      </c>
    </row>
    <row r="262" spans="1:5" ht="40.15" customHeight="1" x14ac:dyDescent="0.4">
      <c r="A262" s="2">
        <v>258</v>
      </c>
      <c r="B262" s="1" t="s">
        <v>319</v>
      </c>
      <c r="C262" s="1" t="s">
        <v>307</v>
      </c>
      <c r="D262" s="1" t="s">
        <v>308</v>
      </c>
      <c r="E262" s="1" t="s">
        <v>320</v>
      </c>
    </row>
    <row r="263" spans="1:5" ht="40.15" customHeight="1" x14ac:dyDescent="0.4">
      <c r="A263" s="2">
        <v>259</v>
      </c>
      <c r="B263" s="1" t="s">
        <v>1644</v>
      </c>
      <c r="C263" s="1" t="s">
        <v>307</v>
      </c>
      <c r="D263" s="1" t="s">
        <v>879</v>
      </c>
      <c r="E263" s="1" t="s">
        <v>432</v>
      </c>
    </row>
    <row r="264" spans="1:5" ht="40.15" customHeight="1" x14ac:dyDescent="0.4">
      <c r="A264" s="2">
        <v>260</v>
      </c>
      <c r="B264" s="1" t="s">
        <v>1767</v>
      </c>
      <c r="C264" s="1" t="s">
        <v>307</v>
      </c>
      <c r="D264" s="1" t="s">
        <v>879</v>
      </c>
      <c r="E264" s="1" t="s">
        <v>317</v>
      </c>
    </row>
    <row r="265" spans="1:5" ht="40.15" customHeight="1" x14ac:dyDescent="0.4">
      <c r="A265" s="2">
        <v>261</v>
      </c>
      <c r="B265" s="1" t="s">
        <v>1460</v>
      </c>
      <c r="C265" s="1" t="s">
        <v>307</v>
      </c>
      <c r="D265" s="1" t="s">
        <v>308</v>
      </c>
      <c r="E265" s="1" t="s">
        <v>317</v>
      </c>
    </row>
    <row r="266" spans="1:5" ht="40.15" customHeight="1" x14ac:dyDescent="0.4">
      <c r="A266" s="2">
        <v>262</v>
      </c>
      <c r="B266" s="1" t="s">
        <v>339</v>
      </c>
      <c r="C266" s="1" t="s">
        <v>307</v>
      </c>
      <c r="D266" s="1" t="s">
        <v>308</v>
      </c>
      <c r="E266" s="1" t="s">
        <v>320</v>
      </c>
    </row>
    <row r="267" spans="1:5" ht="40.15" customHeight="1" x14ac:dyDescent="0.4">
      <c r="A267" s="2">
        <v>263</v>
      </c>
      <c r="B267" s="1" t="s">
        <v>340</v>
      </c>
      <c r="C267" s="1" t="s">
        <v>307</v>
      </c>
      <c r="D267" s="1" t="s">
        <v>308</v>
      </c>
      <c r="E267" s="1" t="s">
        <v>44</v>
      </c>
    </row>
    <row r="268" spans="1:5" ht="40.15" customHeight="1" x14ac:dyDescent="0.4">
      <c r="A268" s="2">
        <v>264</v>
      </c>
      <c r="B268" s="1" t="s">
        <v>1730</v>
      </c>
      <c r="C268" s="1" t="s">
        <v>307</v>
      </c>
      <c r="D268" s="1" t="s">
        <v>879</v>
      </c>
      <c r="E268" s="1" t="s">
        <v>317</v>
      </c>
    </row>
    <row r="269" spans="1:5" ht="40.15" customHeight="1" x14ac:dyDescent="0.4">
      <c r="A269" s="2">
        <v>265</v>
      </c>
      <c r="B269" s="1" t="s">
        <v>351</v>
      </c>
      <c r="C269" s="1" t="s">
        <v>307</v>
      </c>
      <c r="D269" s="1" t="s">
        <v>308</v>
      </c>
      <c r="E269" s="1" t="s">
        <v>320</v>
      </c>
    </row>
    <row r="270" spans="1:5" ht="40.15" customHeight="1" x14ac:dyDescent="0.4">
      <c r="A270" s="2">
        <v>266</v>
      </c>
      <c r="B270" s="1" t="s">
        <v>1552</v>
      </c>
      <c r="C270" s="1" t="s">
        <v>307</v>
      </c>
      <c r="D270" s="1" t="s">
        <v>879</v>
      </c>
      <c r="E270" s="1" t="s">
        <v>61</v>
      </c>
    </row>
    <row r="271" spans="1:5" ht="40.15" customHeight="1" x14ac:dyDescent="0.4">
      <c r="A271" s="2">
        <v>267</v>
      </c>
      <c r="B271" s="1" t="s">
        <v>2008</v>
      </c>
      <c r="C271" s="1" t="s">
        <v>307</v>
      </c>
      <c r="D271" s="1" t="s">
        <v>879</v>
      </c>
      <c r="E271" s="1" t="s">
        <v>884</v>
      </c>
    </row>
    <row r="272" spans="1:5" ht="40.15" customHeight="1" x14ac:dyDescent="0.4">
      <c r="A272" s="2">
        <v>268</v>
      </c>
      <c r="B272" s="1" t="s">
        <v>1550</v>
      </c>
      <c r="C272" s="1" t="s">
        <v>307</v>
      </c>
      <c r="D272" s="1" t="s">
        <v>879</v>
      </c>
      <c r="E272" s="1" t="s">
        <v>40</v>
      </c>
    </row>
    <row r="273" spans="1:5" ht="40.15" customHeight="1" x14ac:dyDescent="0.4">
      <c r="A273" s="2">
        <v>269</v>
      </c>
      <c r="B273" s="1" t="s">
        <v>1492</v>
      </c>
      <c r="C273" s="1" t="s">
        <v>307</v>
      </c>
      <c r="D273" s="1" t="s">
        <v>308</v>
      </c>
      <c r="E273" s="1" t="s">
        <v>201</v>
      </c>
    </row>
    <row r="274" spans="1:5" ht="40.15" customHeight="1" x14ac:dyDescent="0.4">
      <c r="A274" s="2">
        <v>270</v>
      </c>
      <c r="B274" s="1" t="s">
        <v>1720</v>
      </c>
      <c r="C274" s="1" t="s">
        <v>307</v>
      </c>
      <c r="D274" s="1" t="s">
        <v>879</v>
      </c>
      <c r="E274" s="1" t="s">
        <v>61</v>
      </c>
    </row>
    <row r="275" spans="1:5" ht="40.15" customHeight="1" x14ac:dyDescent="0.4">
      <c r="A275" s="2">
        <v>271</v>
      </c>
      <c r="B275" s="1" t="s">
        <v>1617</v>
      </c>
      <c r="C275" s="1" t="s">
        <v>307</v>
      </c>
      <c r="D275" s="1" t="s">
        <v>879</v>
      </c>
      <c r="E275" s="1" t="s">
        <v>375</v>
      </c>
    </row>
    <row r="276" spans="1:5" ht="40.15" customHeight="1" x14ac:dyDescent="0.4">
      <c r="A276" s="2">
        <v>272</v>
      </c>
      <c r="B276" s="1" t="s">
        <v>1493</v>
      </c>
      <c r="C276" s="1" t="s">
        <v>307</v>
      </c>
      <c r="D276" s="1" t="s">
        <v>308</v>
      </c>
      <c r="E276" s="1" t="s">
        <v>44</v>
      </c>
    </row>
    <row r="277" spans="1:5" ht="40.15" customHeight="1" x14ac:dyDescent="0.4">
      <c r="A277" s="2">
        <v>273</v>
      </c>
      <c r="B277" s="1" t="s">
        <v>1504</v>
      </c>
      <c r="C277" s="1" t="s">
        <v>307</v>
      </c>
      <c r="D277" s="1" t="s">
        <v>308</v>
      </c>
      <c r="E277" s="1" t="s">
        <v>66</v>
      </c>
    </row>
    <row r="278" spans="1:5" ht="40.15" customHeight="1" x14ac:dyDescent="0.4">
      <c r="A278" s="2">
        <v>274</v>
      </c>
      <c r="B278" s="1" t="s">
        <v>374</v>
      </c>
      <c r="C278" s="1" t="s">
        <v>307</v>
      </c>
      <c r="D278" s="1" t="s">
        <v>308</v>
      </c>
      <c r="E278" s="1" t="s">
        <v>375</v>
      </c>
    </row>
    <row r="279" spans="1:5" ht="40.15" customHeight="1" x14ac:dyDescent="0.4">
      <c r="A279" s="2">
        <v>275</v>
      </c>
      <c r="B279" s="1" t="s">
        <v>1768</v>
      </c>
      <c r="C279" s="1" t="s">
        <v>307</v>
      </c>
      <c r="D279" s="1" t="s">
        <v>879</v>
      </c>
      <c r="E279" s="1" t="s">
        <v>317</v>
      </c>
    </row>
    <row r="280" spans="1:5" ht="40.15" customHeight="1" x14ac:dyDescent="0.4">
      <c r="A280" s="2">
        <v>276</v>
      </c>
      <c r="B280" s="1" t="s">
        <v>1484</v>
      </c>
      <c r="C280" s="1" t="s">
        <v>307</v>
      </c>
      <c r="D280" s="1" t="s">
        <v>308</v>
      </c>
      <c r="E280" s="1" t="s">
        <v>317</v>
      </c>
    </row>
    <row r="281" spans="1:5" ht="40.15" customHeight="1" x14ac:dyDescent="0.4">
      <c r="A281" s="2">
        <v>277</v>
      </c>
      <c r="B281" s="1" t="s">
        <v>408</v>
      </c>
      <c r="C281" s="1" t="s">
        <v>307</v>
      </c>
      <c r="D281" s="1" t="s">
        <v>308</v>
      </c>
      <c r="E281" s="1" t="s">
        <v>208</v>
      </c>
    </row>
    <row r="282" spans="1:5" ht="40.15" customHeight="1" x14ac:dyDescent="0.4">
      <c r="A282" s="2">
        <v>278</v>
      </c>
      <c r="B282" s="1" t="s">
        <v>1108</v>
      </c>
      <c r="C282" s="1" t="s">
        <v>307</v>
      </c>
      <c r="D282" s="1" t="s">
        <v>308</v>
      </c>
      <c r="E282" s="1" t="s">
        <v>375</v>
      </c>
    </row>
    <row r="283" spans="1:5" ht="40.15" customHeight="1" x14ac:dyDescent="0.4">
      <c r="A283" s="2">
        <v>279</v>
      </c>
      <c r="B283" s="1" t="s">
        <v>431</v>
      </c>
      <c r="C283" s="1" t="s">
        <v>307</v>
      </c>
      <c r="D283" s="1" t="s">
        <v>308</v>
      </c>
      <c r="E283" s="1" t="s">
        <v>432</v>
      </c>
    </row>
    <row r="284" spans="1:5" ht="40.15" customHeight="1" x14ac:dyDescent="0.4">
      <c r="A284" s="2">
        <v>280</v>
      </c>
      <c r="B284" s="1" t="s">
        <v>1109</v>
      </c>
      <c r="C284" s="1" t="s">
        <v>307</v>
      </c>
      <c r="D284" s="1" t="s">
        <v>308</v>
      </c>
      <c r="E284" s="1" t="s">
        <v>884</v>
      </c>
    </row>
    <row r="285" spans="1:5" ht="40.15" customHeight="1" x14ac:dyDescent="0.4">
      <c r="A285" s="2">
        <v>281</v>
      </c>
      <c r="B285" s="1" t="s">
        <v>439</v>
      </c>
      <c r="C285" s="1" t="s">
        <v>307</v>
      </c>
      <c r="D285" s="1" t="s">
        <v>308</v>
      </c>
      <c r="E285" s="1" t="s">
        <v>375</v>
      </c>
    </row>
    <row r="286" spans="1:5" ht="40.15" customHeight="1" x14ac:dyDescent="0.4">
      <c r="A286" s="2">
        <v>282</v>
      </c>
      <c r="B286" s="1" t="s">
        <v>1694</v>
      </c>
      <c r="C286" s="1" t="s">
        <v>307</v>
      </c>
      <c r="D286" s="1" t="s">
        <v>879</v>
      </c>
      <c r="E286" s="1" t="s">
        <v>375</v>
      </c>
    </row>
    <row r="287" spans="1:5" ht="40.15" customHeight="1" x14ac:dyDescent="0.4">
      <c r="A287" s="2">
        <v>283</v>
      </c>
      <c r="B287" s="1" t="s">
        <v>433</v>
      </c>
      <c r="C287" s="1" t="s">
        <v>307</v>
      </c>
      <c r="D287" s="1" t="s">
        <v>308</v>
      </c>
      <c r="E287" s="1" t="s">
        <v>40</v>
      </c>
    </row>
    <row r="288" spans="1:5" ht="40.15" customHeight="1" x14ac:dyDescent="0.4">
      <c r="A288" s="2">
        <v>284</v>
      </c>
      <c r="B288" s="1" t="s">
        <v>453</v>
      </c>
      <c r="C288" s="1" t="s">
        <v>307</v>
      </c>
      <c r="D288" s="1" t="s">
        <v>308</v>
      </c>
      <c r="E288" s="1" t="s">
        <v>44</v>
      </c>
    </row>
    <row r="289" spans="1:5" ht="40.15" customHeight="1" x14ac:dyDescent="0.4">
      <c r="A289" s="2">
        <v>285</v>
      </c>
      <c r="B289" s="1" t="s">
        <v>1467</v>
      </c>
      <c r="C289" s="1" t="s">
        <v>307</v>
      </c>
      <c r="D289" s="1" t="s">
        <v>308</v>
      </c>
      <c r="E289" s="1" t="s">
        <v>364</v>
      </c>
    </row>
    <row r="290" spans="1:5" ht="40.15" customHeight="1" x14ac:dyDescent="0.4">
      <c r="A290" s="2">
        <v>286</v>
      </c>
      <c r="B290" s="1" t="s">
        <v>467</v>
      </c>
      <c r="C290" s="1" t="s">
        <v>307</v>
      </c>
      <c r="D290" s="1" t="s">
        <v>308</v>
      </c>
      <c r="E290" s="1" t="s">
        <v>40</v>
      </c>
    </row>
    <row r="291" spans="1:5" ht="40.15" customHeight="1" x14ac:dyDescent="0.4">
      <c r="A291" s="2">
        <v>287</v>
      </c>
      <c r="B291" s="1" t="s">
        <v>479</v>
      </c>
      <c r="C291" s="1" t="s">
        <v>307</v>
      </c>
      <c r="D291" s="1" t="s">
        <v>308</v>
      </c>
      <c r="E291" s="1" t="s">
        <v>173</v>
      </c>
    </row>
    <row r="292" spans="1:5" ht="40.15" customHeight="1" x14ac:dyDescent="0.4">
      <c r="A292" s="2">
        <v>288</v>
      </c>
      <c r="B292" s="1" t="s">
        <v>484</v>
      </c>
      <c r="C292" s="1" t="s">
        <v>307</v>
      </c>
      <c r="D292" s="1" t="s">
        <v>308</v>
      </c>
      <c r="E292" s="1" t="s">
        <v>173</v>
      </c>
    </row>
    <row r="293" spans="1:5" ht="40.15" customHeight="1" x14ac:dyDescent="0.4">
      <c r="A293" s="2">
        <v>289</v>
      </c>
      <c r="B293" s="1" t="s">
        <v>1632</v>
      </c>
      <c r="C293" s="1" t="s">
        <v>307</v>
      </c>
      <c r="D293" s="1" t="s">
        <v>879</v>
      </c>
      <c r="E293" s="1" t="s">
        <v>317</v>
      </c>
    </row>
    <row r="294" spans="1:5" ht="40.15" customHeight="1" x14ac:dyDescent="0.4">
      <c r="A294" s="2">
        <v>290</v>
      </c>
      <c r="B294" s="1" t="s">
        <v>492</v>
      </c>
      <c r="C294" s="1" t="s">
        <v>307</v>
      </c>
      <c r="D294" s="1" t="s">
        <v>308</v>
      </c>
      <c r="E294" s="1" t="s">
        <v>432</v>
      </c>
    </row>
    <row r="295" spans="1:5" ht="40.15" customHeight="1" x14ac:dyDescent="0.4">
      <c r="A295" s="2">
        <v>291</v>
      </c>
      <c r="B295" s="1" t="s">
        <v>499</v>
      </c>
      <c r="C295" s="1" t="s">
        <v>307</v>
      </c>
      <c r="D295" s="1" t="s">
        <v>308</v>
      </c>
      <c r="E295" s="1" t="s">
        <v>317</v>
      </c>
    </row>
    <row r="296" spans="1:5" ht="40.15" customHeight="1" x14ac:dyDescent="0.4">
      <c r="A296" s="2">
        <v>292</v>
      </c>
      <c r="B296" s="1" t="s">
        <v>1551</v>
      </c>
      <c r="C296" s="1" t="s">
        <v>307</v>
      </c>
      <c r="D296" s="1" t="s">
        <v>879</v>
      </c>
      <c r="E296" s="1" t="s">
        <v>44</v>
      </c>
    </row>
    <row r="297" spans="1:5" ht="40.15" customHeight="1" x14ac:dyDescent="0.4">
      <c r="A297" s="2">
        <v>293</v>
      </c>
      <c r="B297" s="1" t="s">
        <v>1794</v>
      </c>
      <c r="C297" s="1" t="s">
        <v>307</v>
      </c>
      <c r="D297" s="1" t="s">
        <v>879</v>
      </c>
      <c r="E297" s="1" t="s">
        <v>173</v>
      </c>
    </row>
    <row r="298" spans="1:5" ht="40.15" customHeight="1" x14ac:dyDescent="0.4">
      <c r="A298" s="2">
        <v>294</v>
      </c>
      <c r="B298" s="1" t="s">
        <v>1700</v>
      </c>
      <c r="C298" s="1" t="s">
        <v>307</v>
      </c>
      <c r="D298" s="1" t="s">
        <v>879</v>
      </c>
      <c r="E298" s="1" t="s">
        <v>40</v>
      </c>
    </row>
    <row r="299" spans="1:5" ht="40.15" customHeight="1" x14ac:dyDescent="0.4">
      <c r="A299" s="2">
        <v>295</v>
      </c>
      <c r="B299" s="1" t="s">
        <v>1740</v>
      </c>
      <c r="C299" s="1" t="s">
        <v>307</v>
      </c>
      <c r="D299" s="1" t="s">
        <v>879</v>
      </c>
      <c r="E299" s="1" t="s">
        <v>25</v>
      </c>
    </row>
    <row r="300" spans="1:5" ht="40.15" customHeight="1" x14ac:dyDescent="0.4">
      <c r="A300" s="2">
        <v>296</v>
      </c>
      <c r="B300" s="1" t="s">
        <v>510</v>
      </c>
      <c r="C300" s="1" t="s">
        <v>307</v>
      </c>
      <c r="D300" s="1" t="s">
        <v>308</v>
      </c>
      <c r="E300" s="1" t="s">
        <v>40</v>
      </c>
    </row>
    <row r="301" spans="1:5" ht="40.15" customHeight="1" x14ac:dyDescent="0.4">
      <c r="A301" s="2">
        <v>297</v>
      </c>
      <c r="B301" s="1" t="s">
        <v>511</v>
      </c>
      <c r="C301" s="1" t="s">
        <v>307</v>
      </c>
      <c r="D301" s="1" t="s">
        <v>308</v>
      </c>
      <c r="E301" s="1" t="s">
        <v>260</v>
      </c>
    </row>
    <row r="302" spans="1:5" ht="40.15" customHeight="1" x14ac:dyDescent="0.4">
      <c r="A302" s="2">
        <v>298</v>
      </c>
      <c r="B302" s="1" t="s">
        <v>1363</v>
      </c>
      <c r="C302" s="1" t="s">
        <v>307</v>
      </c>
      <c r="D302" s="1" t="s">
        <v>308</v>
      </c>
      <c r="E302" s="1" t="s">
        <v>44</v>
      </c>
    </row>
    <row r="303" spans="1:5" ht="40.15" customHeight="1" x14ac:dyDescent="0.4">
      <c r="A303" s="2">
        <v>299</v>
      </c>
      <c r="B303" s="1" t="s">
        <v>514</v>
      </c>
      <c r="C303" s="1" t="s">
        <v>307</v>
      </c>
      <c r="D303" s="1" t="s">
        <v>308</v>
      </c>
      <c r="E303" s="1" t="s">
        <v>364</v>
      </c>
    </row>
    <row r="304" spans="1:5" ht="40.15" customHeight="1" x14ac:dyDescent="0.4">
      <c r="A304" s="2">
        <v>300</v>
      </c>
      <c r="B304" s="1" t="s">
        <v>1364</v>
      </c>
      <c r="C304" s="1" t="s">
        <v>307</v>
      </c>
      <c r="D304" s="1" t="s">
        <v>308</v>
      </c>
      <c r="E304" s="1" t="s">
        <v>66</v>
      </c>
    </row>
    <row r="305" spans="1:5" ht="40.15" customHeight="1" x14ac:dyDescent="0.4">
      <c r="A305" s="2">
        <v>301</v>
      </c>
      <c r="B305" s="1" t="s">
        <v>1675</v>
      </c>
      <c r="C305" s="1" t="s">
        <v>307</v>
      </c>
      <c r="D305" s="1" t="s">
        <v>879</v>
      </c>
      <c r="E305" s="1" t="s">
        <v>269</v>
      </c>
    </row>
    <row r="306" spans="1:5" ht="40.15" customHeight="1" x14ac:dyDescent="0.4">
      <c r="A306" s="2">
        <v>302</v>
      </c>
      <c r="B306" s="1" t="s">
        <v>541</v>
      </c>
      <c r="C306" s="1" t="s">
        <v>307</v>
      </c>
      <c r="D306" s="1" t="s">
        <v>308</v>
      </c>
      <c r="E306" s="1" t="s">
        <v>66</v>
      </c>
    </row>
    <row r="307" spans="1:5" ht="40.15" customHeight="1" x14ac:dyDescent="0.4">
      <c r="A307" s="2">
        <v>303</v>
      </c>
      <c r="B307" s="1" t="s">
        <v>1047</v>
      </c>
      <c r="C307" s="1" t="s">
        <v>307</v>
      </c>
      <c r="D307" s="1" t="s">
        <v>308</v>
      </c>
      <c r="E307" s="1" t="s">
        <v>173</v>
      </c>
    </row>
    <row r="308" spans="1:5" ht="40.15" customHeight="1" x14ac:dyDescent="0.4">
      <c r="A308" s="2">
        <v>304</v>
      </c>
      <c r="B308" s="1" t="s">
        <v>1497</v>
      </c>
      <c r="C308" s="1" t="s">
        <v>307</v>
      </c>
      <c r="D308" s="1" t="s">
        <v>308</v>
      </c>
      <c r="E308" s="1" t="s">
        <v>456</v>
      </c>
    </row>
    <row r="309" spans="1:5" ht="40.15" customHeight="1" x14ac:dyDescent="0.4">
      <c r="A309" s="2">
        <v>305</v>
      </c>
      <c r="B309" s="1" t="s">
        <v>554</v>
      </c>
      <c r="C309" s="1" t="s">
        <v>307</v>
      </c>
      <c r="D309" s="1" t="s">
        <v>308</v>
      </c>
      <c r="E309" s="1" t="s">
        <v>555</v>
      </c>
    </row>
    <row r="310" spans="1:5" ht="40.15" customHeight="1" x14ac:dyDescent="0.4">
      <c r="A310" s="2">
        <v>306</v>
      </c>
      <c r="B310" s="1" t="s">
        <v>1760</v>
      </c>
      <c r="C310" s="1" t="s">
        <v>307</v>
      </c>
      <c r="D310" s="1" t="s">
        <v>879</v>
      </c>
      <c r="E310" s="1" t="s">
        <v>317</v>
      </c>
    </row>
    <row r="311" spans="1:5" ht="40.15" customHeight="1" x14ac:dyDescent="0.4">
      <c r="A311" s="2">
        <v>307</v>
      </c>
      <c r="B311" s="1" t="s">
        <v>1695</v>
      </c>
      <c r="C311" s="1" t="s">
        <v>307</v>
      </c>
      <c r="D311" s="1" t="s">
        <v>879</v>
      </c>
      <c r="E311" s="1" t="s">
        <v>1696</v>
      </c>
    </row>
    <row r="312" spans="1:5" ht="40.15" customHeight="1" x14ac:dyDescent="0.4">
      <c r="A312" s="2">
        <v>308</v>
      </c>
      <c r="B312" s="1" t="s">
        <v>591</v>
      </c>
      <c r="C312" s="1" t="s">
        <v>307</v>
      </c>
      <c r="D312" s="1" t="s">
        <v>308</v>
      </c>
      <c r="E312" s="1" t="s">
        <v>269</v>
      </c>
    </row>
    <row r="313" spans="1:5" ht="40.15" customHeight="1" x14ac:dyDescent="0.4">
      <c r="A313" s="2">
        <v>309</v>
      </c>
      <c r="B313" s="1" t="s">
        <v>592</v>
      </c>
      <c r="C313" s="1" t="s">
        <v>307</v>
      </c>
      <c r="D313" s="1" t="s">
        <v>308</v>
      </c>
      <c r="E313" s="1" t="s">
        <v>375</v>
      </c>
    </row>
    <row r="314" spans="1:5" ht="40.15" customHeight="1" x14ac:dyDescent="0.4">
      <c r="A314" s="2">
        <v>310</v>
      </c>
      <c r="B314" s="1" t="s">
        <v>600</v>
      </c>
      <c r="C314" s="1" t="s">
        <v>307</v>
      </c>
      <c r="D314" s="1" t="s">
        <v>308</v>
      </c>
      <c r="E314" s="1" t="s">
        <v>44</v>
      </c>
    </row>
    <row r="315" spans="1:5" ht="40.15" customHeight="1" x14ac:dyDescent="0.4">
      <c r="A315" s="2">
        <v>311</v>
      </c>
      <c r="B315" s="1" t="s">
        <v>605</v>
      </c>
      <c r="C315" s="1" t="s">
        <v>307</v>
      </c>
      <c r="D315" s="1" t="s">
        <v>308</v>
      </c>
      <c r="E315" s="1" t="s">
        <v>61</v>
      </c>
    </row>
    <row r="316" spans="1:5" ht="40.15" customHeight="1" x14ac:dyDescent="0.4">
      <c r="A316" s="2">
        <v>312</v>
      </c>
      <c r="B316" s="1" t="s">
        <v>608</v>
      </c>
      <c r="C316" s="1" t="s">
        <v>307</v>
      </c>
      <c r="D316" s="1" t="s">
        <v>308</v>
      </c>
      <c r="E316" s="1" t="s">
        <v>25</v>
      </c>
    </row>
    <row r="317" spans="1:5" ht="40.15" customHeight="1" x14ac:dyDescent="0.4">
      <c r="A317" s="2">
        <v>313</v>
      </c>
      <c r="B317" s="1" t="s">
        <v>613</v>
      </c>
      <c r="C317" s="1" t="s">
        <v>307</v>
      </c>
      <c r="D317" s="1" t="s">
        <v>308</v>
      </c>
      <c r="E317" s="1" t="s">
        <v>260</v>
      </c>
    </row>
    <row r="318" spans="1:5" ht="40.15" customHeight="1" x14ac:dyDescent="0.4">
      <c r="A318" s="2">
        <v>314</v>
      </c>
      <c r="B318" s="1" t="s">
        <v>1718</v>
      </c>
      <c r="C318" s="1" t="s">
        <v>307</v>
      </c>
      <c r="D318" s="1" t="s">
        <v>879</v>
      </c>
      <c r="E318" s="1" t="s">
        <v>61</v>
      </c>
    </row>
    <row r="319" spans="1:5" ht="40.15" customHeight="1" x14ac:dyDescent="0.4">
      <c r="A319" s="2">
        <v>315</v>
      </c>
      <c r="B319" s="1" t="s">
        <v>623</v>
      </c>
      <c r="C319" s="1" t="s">
        <v>307</v>
      </c>
      <c r="D319" s="1" t="s">
        <v>308</v>
      </c>
      <c r="E319" s="1" t="s">
        <v>317</v>
      </c>
    </row>
    <row r="320" spans="1:5" ht="40.15" customHeight="1" x14ac:dyDescent="0.4">
      <c r="A320" s="2">
        <v>316</v>
      </c>
      <c r="B320" s="1" t="s">
        <v>629</v>
      </c>
      <c r="C320" s="1" t="s">
        <v>307</v>
      </c>
      <c r="D320" s="1" t="s">
        <v>308</v>
      </c>
      <c r="E320" s="1" t="s">
        <v>364</v>
      </c>
    </row>
    <row r="321" spans="1:5" ht="40.15" customHeight="1" x14ac:dyDescent="0.4">
      <c r="A321" s="2">
        <v>317</v>
      </c>
      <c r="B321" s="1" t="s">
        <v>1496</v>
      </c>
      <c r="C321" s="1" t="s">
        <v>307</v>
      </c>
      <c r="D321" s="1" t="s">
        <v>308</v>
      </c>
      <c r="E321" s="1" t="s">
        <v>44</v>
      </c>
    </row>
    <row r="322" spans="1:5" ht="40.15" customHeight="1" x14ac:dyDescent="0.4">
      <c r="A322" s="2">
        <v>318</v>
      </c>
      <c r="B322" s="1" t="s">
        <v>1750</v>
      </c>
      <c r="C322" s="1" t="s">
        <v>307</v>
      </c>
      <c r="D322" s="1" t="s">
        <v>879</v>
      </c>
      <c r="E322" s="1" t="s">
        <v>1751</v>
      </c>
    </row>
    <row r="323" spans="1:5" ht="40.15" customHeight="1" x14ac:dyDescent="0.4">
      <c r="A323" s="2">
        <v>319</v>
      </c>
      <c r="B323" s="1" t="s">
        <v>658</v>
      </c>
      <c r="C323" s="1" t="s">
        <v>307</v>
      </c>
      <c r="D323" s="1" t="s">
        <v>308</v>
      </c>
      <c r="E323" s="1" t="s">
        <v>44</v>
      </c>
    </row>
    <row r="324" spans="1:5" ht="40.15" customHeight="1" x14ac:dyDescent="0.4">
      <c r="A324" s="2">
        <v>320</v>
      </c>
      <c r="B324" s="1" t="s">
        <v>659</v>
      </c>
      <c r="C324" s="1" t="s">
        <v>307</v>
      </c>
      <c r="D324" s="1" t="s">
        <v>308</v>
      </c>
      <c r="E324" s="1" t="s">
        <v>317</v>
      </c>
    </row>
    <row r="325" spans="1:5" ht="40.15" customHeight="1" x14ac:dyDescent="0.4">
      <c r="A325" s="2">
        <v>321</v>
      </c>
      <c r="B325" s="1" t="s">
        <v>1521</v>
      </c>
      <c r="C325" s="1" t="s">
        <v>307</v>
      </c>
      <c r="D325" s="1" t="s">
        <v>308</v>
      </c>
      <c r="E325" s="1" t="s">
        <v>375</v>
      </c>
    </row>
    <row r="326" spans="1:5" ht="40.15" customHeight="1" x14ac:dyDescent="0.4">
      <c r="A326" s="2">
        <v>322</v>
      </c>
      <c r="B326" s="1" t="s">
        <v>1220</v>
      </c>
      <c r="C326" s="1" t="s">
        <v>307</v>
      </c>
      <c r="D326" s="1" t="s">
        <v>308</v>
      </c>
      <c r="E326" s="1" t="s">
        <v>61</v>
      </c>
    </row>
    <row r="327" spans="1:5" ht="40.15" customHeight="1" x14ac:dyDescent="0.4">
      <c r="A327" s="2">
        <v>323</v>
      </c>
      <c r="B327" s="1" t="s">
        <v>1406</v>
      </c>
      <c r="C327" s="1" t="s">
        <v>307</v>
      </c>
      <c r="D327" s="1" t="s">
        <v>308</v>
      </c>
      <c r="E327" s="1" t="s">
        <v>317</v>
      </c>
    </row>
    <row r="328" spans="1:5" ht="40.15" customHeight="1" x14ac:dyDescent="0.4">
      <c r="A328" s="2">
        <v>324</v>
      </c>
      <c r="B328" s="1" t="s">
        <v>1264</v>
      </c>
      <c r="C328" s="1" t="s">
        <v>307</v>
      </c>
      <c r="D328" s="1" t="s">
        <v>308</v>
      </c>
      <c r="E328" s="1" t="s">
        <v>173</v>
      </c>
    </row>
    <row r="329" spans="1:5" ht="40.15" customHeight="1" x14ac:dyDescent="0.4">
      <c r="A329" s="2">
        <v>325</v>
      </c>
      <c r="B329" s="1" t="s">
        <v>1775</v>
      </c>
      <c r="C329" s="1" t="s">
        <v>307</v>
      </c>
      <c r="D329" s="1" t="s">
        <v>879</v>
      </c>
      <c r="E329" s="1" t="s">
        <v>317</v>
      </c>
    </row>
    <row r="330" spans="1:5" ht="40.15" customHeight="1" x14ac:dyDescent="0.4">
      <c r="A330" s="2">
        <v>326</v>
      </c>
      <c r="B330" s="1" t="s">
        <v>1329</v>
      </c>
      <c r="C330" s="1" t="s">
        <v>307</v>
      </c>
      <c r="D330" s="1" t="s">
        <v>308</v>
      </c>
      <c r="E330" s="1" t="s">
        <v>8</v>
      </c>
    </row>
    <row r="331" spans="1:5" ht="40.15" customHeight="1" x14ac:dyDescent="0.4">
      <c r="A331" s="2">
        <v>327</v>
      </c>
      <c r="B331" s="1" t="s">
        <v>679</v>
      </c>
      <c r="C331" s="1" t="s">
        <v>307</v>
      </c>
      <c r="D331" s="1" t="s">
        <v>308</v>
      </c>
      <c r="E331" s="1" t="s">
        <v>173</v>
      </c>
    </row>
    <row r="332" spans="1:5" ht="40.15" customHeight="1" x14ac:dyDescent="0.4">
      <c r="A332" s="2">
        <v>328</v>
      </c>
      <c r="B332" s="1" t="s">
        <v>700</v>
      </c>
      <c r="C332" s="1" t="s">
        <v>307</v>
      </c>
      <c r="D332" s="1" t="s">
        <v>308</v>
      </c>
      <c r="E332" s="1" t="s">
        <v>66</v>
      </c>
    </row>
    <row r="333" spans="1:5" ht="40.15" customHeight="1" x14ac:dyDescent="0.4">
      <c r="A333" s="2">
        <v>329</v>
      </c>
      <c r="B333" s="1" t="s">
        <v>710</v>
      </c>
      <c r="C333" s="1" t="s">
        <v>307</v>
      </c>
      <c r="D333" s="1" t="s">
        <v>308</v>
      </c>
      <c r="E333" s="1" t="s">
        <v>205</v>
      </c>
    </row>
    <row r="334" spans="1:5" ht="40.15" customHeight="1" x14ac:dyDescent="0.4">
      <c r="A334" s="2">
        <v>330</v>
      </c>
      <c r="B334" s="1" t="s">
        <v>715</v>
      </c>
      <c r="C334" s="1" t="s">
        <v>307</v>
      </c>
      <c r="D334" s="1" t="s">
        <v>308</v>
      </c>
      <c r="E334" s="1" t="s">
        <v>61</v>
      </c>
    </row>
    <row r="335" spans="1:5" ht="40.15" customHeight="1" x14ac:dyDescent="0.4">
      <c r="A335" s="2">
        <v>331</v>
      </c>
      <c r="B335" s="1" t="s">
        <v>721</v>
      </c>
      <c r="C335" s="1" t="s">
        <v>307</v>
      </c>
      <c r="D335" s="1" t="s">
        <v>308</v>
      </c>
      <c r="E335" s="1" t="s">
        <v>320</v>
      </c>
    </row>
    <row r="336" spans="1:5" ht="40.15" customHeight="1" x14ac:dyDescent="0.4">
      <c r="A336" s="2">
        <v>332</v>
      </c>
      <c r="B336" s="1" t="s">
        <v>1180</v>
      </c>
      <c r="C336" s="1" t="s">
        <v>307</v>
      </c>
      <c r="D336" s="1" t="s">
        <v>308</v>
      </c>
      <c r="E336" s="1" t="s">
        <v>44</v>
      </c>
    </row>
    <row r="337" spans="1:5" ht="40.15" customHeight="1" x14ac:dyDescent="0.4">
      <c r="A337" s="2">
        <v>333</v>
      </c>
      <c r="B337" s="1" t="s">
        <v>1529</v>
      </c>
      <c r="C337" s="1" t="s">
        <v>307</v>
      </c>
      <c r="D337" s="1" t="s">
        <v>879</v>
      </c>
      <c r="E337" s="1" t="s">
        <v>556</v>
      </c>
    </row>
    <row r="338" spans="1:5" ht="40.15" customHeight="1" x14ac:dyDescent="0.4">
      <c r="A338" s="2">
        <v>334</v>
      </c>
      <c r="B338" s="1" t="s">
        <v>740</v>
      </c>
      <c r="C338" s="1" t="s">
        <v>307</v>
      </c>
      <c r="D338" s="1" t="s">
        <v>308</v>
      </c>
      <c r="E338" s="1" t="s">
        <v>40</v>
      </c>
    </row>
    <row r="339" spans="1:5" ht="40.15" customHeight="1" x14ac:dyDescent="0.4">
      <c r="A339" s="2">
        <v>335</v>
      </c>
      <c r="B339" s="1" t="s">
        <v>1633</v>
      </c>
      <c r="C339" s="1" t="s">
        <v>307</v>
      </c>
      <c r="D339" s="1" t="s">
        <v>879</v>
      </c>
      <c r="E339" s="1" t="s">
        <v>375</v>
      </c>
    </row>
    <row r="340" spans="1:5" ht="40.15" customHeight="1" x14ac:dyDescent="0.4">
      <c r="A340" s="2">
        <v>336</v>
      </c>
      <c r="B340" s="1" t="s">
        <v>1717</v>
      </c>
      <c r="C340" s="1" t="s">
        <v>307</v>
      </c>
      <c r="D340" s="1" t="s">
        <v>879</v>
      </c>
      <c r="E340" s="1" t="s">
        <v>61</v>
      </c>
    </row>
    <row r="341" spans="1:5" ht="40.15" customHeight="1" x14ac:dyDescent="0.4">
      <c r="A341" s="2">
        <v>337</v>
      </c>
      <c r="B341" s="1" t="s">
        <v>1641</v>
      </c>
      <c r="C341" s="1" t="s">
        <v>307</v>
      </c>
      <c r="D341" s="1" t="s">
        <v>879</v>
      </c>
      <c r="E341" s="1" t="s">
        <v>1642</v>
      </c>
    </row>
    <row r="342" spans="1:5" ht="40.15" customHeight="1" x14ac:dyDescent="0.4">
      <c r="A342" s="2">
        <v>338</v>
      </c>
      <c r="B342" s="1" t="s">
        <v>1716</v>
      </c>
      <c r="C342" s="1" t="s">
        <v>307</v>
      </c>
      <c r="D342" s="1" t="s">
        <v>879</v>
      </c>
      <c r="E342" s="1" t="s">
        <v>375</v>
      </c>
    </row>
    <row r="343" spans="1:5" ht="40.15" customHeight="1" x14ac:dyDescent="0.4">
      <c r="A343" s="2">
        <v>339</v>
      </c>
      <c r="B343" s="1" t="s">
        <v>1790</v>
      </c>
      <c r="C343" s="1" t="s">
        <v>307</v>
      </c>
      <c r="D343" s="1" t="s">
        <v>879</v>
      </c>
      <c r="E343" s="1" t="s">
        <v>364</v>
      </c>
    </row>
    <row r="344" spans="1:5" ht="40.15" customHeight="1" x14ac:dyDescent="0.4">
      <c r="A344" s="2">
        <v>340</v>
      </c>
      <c r="B344" s="1" t="s">
        <v>1769</v>
      </c>
      <c r="C344" s="1" t="s">
        <v>307</v>
      </c>
      <c r="D344" s="1" t="s">
        <v>879</v>
      </c>
      <c r="E344" s="1" t="s">
        <v>317</v>
      </c>
    </row>
    <row r="345" spans="1:5" ht="40.15" customHeight="1" x14ac:dyDescent="0.4">
      <c r="A345" s="2">
        <v>341</v>
      </c>
      <c r="B345" s="1" t="s">
        <v>1424</v>
      </c>
      <c r="C345" s="1" t="s">
        <v>307</v>
      </c>
      <c r="D345" s="1" t="s">
        <v>308</v>
      </c>
      <c r="E345" s="1" t="s">
        <v>25</v>
      </c>
    </row>
    <row r="346" spans="1:5" ht="40.15" customHeight="1" x14ac:dyDescent="0.4">
      <c r="A346" s="2">
        <v>342</v>
      </c>
      <c r="B346" s="1" t="s">
        <v>1270</v>
      </c>
      <c r="C346" s="1" t="s">
        <v>307</v>
      </c>
      <c r="D346" s="1" t="s">
        <v>308</v>
      </c>
      <c r="E346" s="1" t="s">
        <v>260</v>
      </c>
    </row>
    <row r="347" spans="1:5" ht="40.15" customHeight="1" x14ac:dyDescent="0.4">
      <c r="A347" s="2">
        <v>343</v>
      </c>
      <c r="B347" s="1" t="s">
        <v>1359</v>
      </c>
      <c r="C347" s="1" t="s">
        <v>307</v>
      </c>
      <c r="D347" s="1" t="s">
        <v>308</v>
      </c>
      <c r="E347" s="1" t="s">
        <v>1360</v>
      </c>
    </row>
    <row r="348" spans="1:5" ht="40.15" customHeight="1" x14ac:dyDescent="0.4">
      <c r="A348" s="2">
        <v>344</v>
      </c>
      <c r="B348" s="1" t="s">
        <v>1680</v>
      </c>
      <c r="C348" s="1" t="s">
        <v>307</v>
      </c>
      <c r="D348" s="1" t="s">
        <v>879</v>
      </c>
      <c r="E348" s="1" t="s">
        <v>364</v>
      </c>
    </row>
    <row r="349" spans="1:5" ht="40.15" customHeight="1" x14ac:dyDescent="0.4">
      <c r="A349" s="2">
        <v>345</v>
      </c>
      <c r="B349" s="1" t="s">
        <v>1672</v>
      </c>
      <c r="C349" s="1" t="s">
        <v>307</v>
      </c>
      <c r="D349" s="1" t="s">
        <v>879</v>
      </c>
      <c r="E349" s="1" t="s">
        <v>216</v>
      </c>
    </row>
    <row r="350" spans="1:5" ht="40.15" customHeight="1" x14ac:dyDescent="0.4">
      <c r="A350" s="2">
        <v>346</v>
      </c>
      <c r="B350" s="1" t="s">
        <v>1433</v>
      </c>
      <c r="C350" s="1" t="s">
        <v>307</v>
      </c>
      <c r="D350" s="1" t="s">
        <v>308</v>
      </c>
      <c r="E350" s="1" t="s">
        <v>40</v>
      </c>
    </row>
    <row r="351" spans="1:5" ht="40.15" customHeight="1" x14ac:dyDescent="0.4">
      <c r="A351" s="2">
        <v>347</v>
      </c>
      <c r="B351" s="1" t="s">
        <v>1309</v>
      </c>
      <c r="C351" s="1" t="s">
        <v>307</v>
      </c>
      <c r="D351" s="1" t="s">
        <v>308</v>
      </c>
      <c r="E351" s="1" t="s">
        <v>884</v>
      </c>
    </row>
    <row r="352" spans="1:5" ht="40.15" customHeight="1" x14ac:dyDescent="0.4">
      <c r="A352" s="2">
        <v>348</v>
      </c>
      <c r="B352" s="1" t="s">
        <v>766</v>
      </c>
      <c r="C352" s="1" t="s">
        <v>307</v>
      </c>
      <c r="D352" s="1" t="s">
        <v>308</v>
      </c>
      <c r="E352" s="1" t="s">
        <v>317</v>
      </c>
    </row>
    <row r="353" spans="1:5" ht="40.15" customHeight="1" x14ac:dyDescent="0.4">
      <c r="A353" s="2">
        <v>349</v>
      </c>
      <c r="B353" s="1" t="s">
        <v>1061</v>
      </c>
      <c r="C353" s="1" t="s">
        <v>307</v>
      </c>
      <c r="D353" s="1" t="s">
        <v>308</v>
      </c>
      <c r="E353" s="1" t="s">
        <v>1062</v>
      </c>
    </row>
    <row r="354" spans="1:5" ht="40.15" customHeight="1" x14ac:dyDescent="0.4">
      <c r="A354" s="2">
        <v>350</v>
      </c>
      <c r="B354" s="1" t="s">
        <v>1357</v>
      </c>
      <c r="C354" s="1" t="s">
        <v>307</v>
      </c>
      <c r="D354" s="1" t="s">
        <v>308</v>
      </c>
      <c r="E354" s="1" t="s">
        <v>44</v>
      </c>
    </row>
    <row r="355" spans="1:5" ht="40.15" customHeight="1" x14ac:dyDescent="0.4">
      <c r="A355" s="2">
        <v>351</v>
      </c>
      <c r="B355" s="1" t="s">
        <v>1530</v>
      </c>
      <c r="C355" s="1" t="s">
        <v>307</v>
      </c>
      <c r="D355" s="1" t="s">
        <v>879</v>
      </c>
      <c r="E355" s="1" t="s">
        <v>556</v>
      </c>
    </row>
    <row r="356" spans="1:5" ht="40.15" customHeight="1" x14ac:dyDescent="0.4">
      <c r="A356" s="2">
        <v>352</v>
      </c>
      <c r="B356" s="1" t="s">
        <v>1244</v>
      </c>
      <c r="C356" s="1" t="s">
        <v>307</v>
      </c>
      <c r="D356" s="1" t="s">
        <v>308</v>
      </c>
      <c r="E356" s="1" t="s">
        <v>1245</v>
      </c>
    </row>
    <row r="357" spans="1:5" ht="40.15" customHeight="1" x14ac:dyDescent="0.4">
      <c r="A357" s="2">
        <v>353</v>
      </c>
      <c r="B357" s="1" t="s">
        <v>781</v>
      </c>
      <c r="C357" s="1" t="s">
        <v>307</v>
      </c>
      <c r="D357" s="1" t="s">
        <v>308</v>
      </c>
      <c r="E357" s="1" t="s">
        <v>25</v>
      </c>
    </row>
    <row r="358" spans="1:5" ht="40.15" customHeight="1" x14ac:dyDescent="0.4">
      <c r="A358" s="2">
        <v>354</v>
      </c>
      <c r="B358" s="1" t="s">
        <v>779</v>
      </c>
      <c r="C358" s="1" t="s">
        <v>307</v>
      </c>
      <c r="D358" s="1" t="s">
        <v>308</v>
      </c>
      <c r="E358" s="1" t="s">
        <v>780</v>
      </c>
    </row>
    <row r="359" spans="1:5" ht="40.15" customHeight="1" x14ac:dyDescent="0.4">
      <c r="A359" s="2">
        <v>355</v>
      </c>
      <c r="B359" s="1" t="s">
        <v>1776</v>
      </c>
      <c r="C359" s="1" t="s">
        <v>307</v>
      </c>
      <c r="D359" s="1" t="s">
        <v>879</v>
      </c>
      <c r="E359" s="1" t="s">
        <v>317</v>
      </c>
    </row>
    <row r="360" spans="1:5" ht="40.15" customHeight="1" x14ac:dyDescent="0.4">
      <c r="A360" s="2">
        <v>356</v>
      </c>
      <c r="B360" s="1" t="s">
        <v>1549</v>
      </c>
      <c r="C360" s="1" t="s">
        <v>307</v>
      </c>
      <c r="D360" s="1" t="s">
        <v>879</v>
      </c>
      <c r="E360" s="1" t="s">
        <v>44</v>
      </c>
    </row>
    <row r="361" spans="1:5" ht="40.15" customHeight="1" x14ac:dyDescent="0.4">
      <c r="A361" s="2">
        <v>357</v>
      </c>
      <c r="B361" s="1" t="s">
        <v>1495</v>
      </c>
      <c r="C361" s="1" t="s">
        <v>307</v>
      </c>
      <c r="D361" s="1" t="s">
        <v>308</v>
      </c>
      <c r="E361" s="1" t="s">
        <v>320</v>
      </c>
    </row>
    <row r="362" spans="1:5" ht="40.15" customHeight="1" x14ac:dyDescent="0.4">
      <c r="A362" s="2">
        <v>358</v>
      </c>
      <c r="B362" s="1" t="s">
        <v>1561</v>
      </c>
      <c r="C362" s="1" t="s">
        <v>307</v>
      </c>
      <c r="D362" s="1" t="s">
        <v>879</v>
      </c>
      <c r="E362" s="1" t="s">
        <v>44</v>
      </c>
    </row>
    <row r="363" spans="1:5" ht="40.15" customHeight="1" x14ac:dyDescent="0.4">
      <c r="A363" s="2">
        <v>359</v>
      </c>
      <c r="B363" s="1" t="s">
        <v>1225</v>
      </c>
      <c r="C363" s="1" t="s">
        <v>307</v>
      </c>
      <c r="D363" s="1" t="s">
        <v>308</v>
      </c>
      <c r="E363" s="1" t="s">
        <v>884</v>
      </c>
    </row>
    <row r="364" spans="1:5" ht="40.15" customHeight="1" x14ac:dyDescent="0.4">
      <c r="A364" s="2">
        <v>360</v>
      </c>
      <c r="B364" s="1" t="s">
        <v>1141</v>
      </c>
      <c r="C364" s="1" t="s">
        <v>307</v>
      </c>
      <c r="D364" s="1" t="s">
        <v>308</v>
      </c>
      <c r="E364" s="1" t="s">
        <v>44</v>
      </c>
    </row>
    <row r="365" spans="1:5" ht="40.15" customHeight="1" x14ac:dyDescent="0.4">
      <c r="A365" s="2">
        <v>361</v>
      </c>
      <c r="B365" s="1" t="s">
        <v>803</v>
      </c>
      <c r="C365" s="1" t="s">
        <v>307</v>
      </c>
      <c r="D365" s="1" t="s">
        <v>308</v>
      </c>
      <c r="E365" s="1" t="s">
        <v>173</v>
      </c>
    </row>
    <row r="366" spans="1:5" ht="40.15" customHeight="1" x14ac:dyDescent="0.4">
      <c r="A366" s="2">
        <v>362</v>
      </c>
      <c r="B366" s="1" t="s">
        <v>1259</v>
      </c>
      <c r="C366" s="1" t="s">
        <v>307</v>
      </c>
      <c r="D366" s="1" t="s">
        <v>308</v>
      </c>
      <c r="E366" s="1" t="s">
        <v>260</v>
      </c>
    </row>
    <row r="367" spans="1:5" ht="40.15" customHeight="1" x14ac:dyDescent="0.4">
      <c r="A367" s="2">
        <v>363</v>
      </c>
      <c r="B367" s="1" t="s">
        <v>1388</v>
      </c>
      <c r="C367" s="1" t="s">
        <v>307</v>
      </c>
      <c r="D367" s="1" t="s">
        <v>308</v>
      </c>
      <c r="E367" s="1" t="s">
        <v>320</v>
      </c>
    </row>
    <row r="368" spans="1:5" ht="40.15" customHeight="1" x14ac:dyDescent="0.4">
      <c r="A368" s="2">
        <v>364</v>
      </c>
      <c r="B368" s="1" t="s">
        <v>804</v>
      </c>
      <c r="C368" s="1" t="s">
        <v>307</v>
      </c>
      <c r="D368" s="1" t="s">
        <v>308</v>
      </c>
      <c r="E368" s="1" t="s">
        <v>402</v>
      </c>
    </row>
    <row r="369" spans="1:5" ht="40.15" customHeight="1" x14ac:dyDescent="0.4">
      <c r="A369" s="2">
        <v>365</v>
      </c>
      <c r="B369" s="1" t="s">
        <v>806</v>
      </c>
      <c r="C369" s="1" t="s">
        <v>307</v>
      </c>
      <c r="D369" s="1" t="s">
        <v>308</v>
      </c>
      <c r="E369" s="1" t="s">
        <v>364</v>
      </c>
    </row>
    <row r="370" spans="1:5" ht="40.15" customHeight="1" x14ac:dyDescent="0.4">
      <c r="A370" s="2">
        <v>366</v>
      </c>
      <c r="B370" s="1" t="s">
        <v>817</v>
      </c>
      <c r="C370" s="1" t="s">
        <v>307</v>
      </c>
      <c r="D370" s="1" t="s">
        <v>308</v>
      </c>
      <c r="E370" s="1" t="s">
        <v>432</v>
      </c>
    </row>
    <row r="371" spans="1:5" ht="40.15" customHeight="1" x14ac:dyDescent="0.4">
      <c r="A371" s="2">
        <v>367</v>
      </c>
      <c r="B371" s="1" t="s">
        <v>1619</v>
      </c>
      <c r="C371" s="1" t="s">
        <v>307</v>
      </c>
      <c r="D371" s="1" t="s">
        <v>879</v>
      </c>
      <c r="E371" s="1" t="s">
        <v>269</v>
      </c>
    </row>
    <row r="372" spans="1:5" ht="40.15" customHeight="1" x14ac:dyDescent="0.4">
      <c r="A372" s="2">
        <v>368</v>
      </c>
      <c r="B372" s="1" t="s">
        <v>1386</v>
      </c>
      <c r="C372" s="1" t="s">
        <v>307</v>
      </c>
      <c r="D372" s="1" t="s">
        <v>308</v>
      </c>
      <c r="E372" s="1" t="s">
        <v>44</v>
      </c>
    </row>
    <row r="373" spans="1:5" ht="40.15" customHeight="1" x14ac:dyDescent="0.4">
      <c r="A373" s="2">
        <v>369</v>
      </c>
      <c r="B373" s="1" t="s">
        <v>825</v>
      </c>
      <c r="C373" s="1" t="s">
        <v>307</v>
      </c>
      <c r="D373" s="1" t="s">
        <v>308</v>
      </c>
      <c r="E373" s="1" t="s">
        <v>375</v>
      </c>
    </row>
    <row r="374" spans="1:5" ht="40.15" customHeight="1" x14ac:dyDescent="0.4">
      <c r="A374" s="2">
        <v>370</v>
      </c>
      <c r="B374" s="1" t="s">
        <v>837</v>
      </c>
      <c r="C374" s="1" t="s">
        <v>307</v>
      </c>
      <c r="D374" s="1" t="s">
        <v>308</v>
      </c>
      <c r="E374" s="1" t="s">
        <v>317</v>
      </c>
    </row>
    <row r="375" spans="1:5" ht="40.15" customHeight="1" x14ac:dyDescent="0.4">
      <c r="A375" s="2">
        <v>371</v>
      </c>
      <c r="B375" s="1" t="s">
        <v>1252</v>
      </c>
      <c r="C375" s="1" t="s">
        <v>307</v>
      </c>
      <c r="D375" s="1" t="s">
        <v>308</v>
      </c>
      <c r="E375" s="1" t="s">
        <v>317</v>
      </c>
    </row>
    <row r="376" spans="1:5" ht="40.15" customHeight="1" x14ac:dyDescent="0.4">
      <c r="A376" s="2">
        <v>372</v>
      </c>
      <c r="B376" s="1" t="s">
        <v>878</v>
      </c>
      <c r="C376" s="1" t="s">
        <v>307</v>
      </c>
      <c r="D376" s="1" t="s">
        <v>879</v>
      </c>
      <c r="E376" s="1" t="s">
        <v>432</v>
      </c>
    </row>
    <row r="377" spans="1:5" ht="40.15" customHeight="1" x14ac:dyDescent="0.4">
      <c r="A377" s="2">
        <v>373</v>
      </c>
      <c r="B377" s="1" t="s">
        <v>1425</v>
      </c>
      <c r="C377" s="1" t="s">
        <v>307</v>
      </c>
      <c r="D377" s="1" t="s">
        <v>308</v>
      </c>
      <c r="E377" s="1" t="s">
        <v>432</v>
      </c>
    </row>
    <row r="378" spans="1:5" ht="40.15" customHeight="1" x14ac:dyDescent="0.4">
      <c r="A378" s="2">
        <v>374</v>
      </c>
      <c r="B378" s="1" t="s">
        <v>1302</v>
      </c>
      <c r="C378" s="1" t="s">
        <v>307</v>
      </c>
      <c r="D378" s="1" t="s">
        <v>308</v>
      </c>
      <c r="E378" s="1" t="s">
        <v>61</v>
      </c>
    </row>
    <row r="379" spans="1:5" ht="40.15" customHeight="1" x14ac:dyDescent="0.4">
      <c r="A379" s="2">
        <v>375</v>
      </c>
      <c r="B379" s="1" t="s">
        <v>1618</v>
      </c>
      <c r="C379" s="1" t="s">
        <v>307</v>
      </c>
      <c r="D379" s="1" t="s">
        <v>879</v>
      </c>
      <c r="E379" s="1" t="s">
        <v>375</v>
      </c>
    </row>
    <row r="380" spans="1:5" ht="40.15" customHeight="1" x14ac:dyDescent="0.4">
      <c r="A380" s="2">
        <v>376</v>
      </c>
      <c r="B380" s="1" t="s">
        <v>883</v>
      </c>
      <c r="C380" s="1" t="s">
        <v>307</v>
      </c>
      <c r="D380" s="1" t="s">
        <v>308</v>
      </c>
      <c r="E380" s="1" t="s">
        <v>884</v>
      </c>
    </row>
    <row r="381" spans="1:5" ht="40.15" customHeight="1" x14ac:dyDescent="0.4">
      <c r="A381" s="2">
        <v>377</v>
      </c>
      <c r="B381" s="1" t="s">
        <v>889</v>
      </c>
      <c r="C381" s="1" t="s">
        <v>307</v>
      </c>
      <c r="D381" s="1" t="s">
        <v>308</v>
      </c>
      <c r="E381" s="1" t="s">
        <v>317</v>
      </c>
    </row>
    <row r="382" spans="1:5" ht="40.15" customHeight="1" x14ac:dyDescent="0.4">
      <c r="A382" s="2">
        <v>378</v>
      </c>
      <c r="B382" s="1" t="s">
        <v>897</v>
      </c>
      <c r="C382" s="1" t="s">
        <v>307</v>
      </c>
      <c r="D382" s="1" t="s">
        <v>308</v>
      </c>
      <c r="E382" s="1" t="s">
        <v>317</v>
      </c>
    </row>
    <row r="383" spans="1:5" ht="40.15" customHeight="1" x14ac:dyDescent="0.4">
      <c r="A383" s="2">
        <v>379</v>
      </c>
      <c r="B383" s="1" t="s">
        <v>1800</v>
      </c>
      <c r="C383" s="1" t="s">
        <v>307</v>
      </c>
      <c r="D383" s="1" t="s">
        <v>879</v>
      </c>
      <c r="E383" s="1" t="s">
        <v>61</v>
      </c>
    </row>
    <row r="384" spans="1:5" ht="40.15" customHeight="1" x14ac:dyDescent="0.4">
      <c r="A384" s="2">
        <v>380</v>
      </c>
      <c r="B384" s="1" t="s">
        <v>918</v>
      </c>
      <c r="C384" s="1" t="s">
        <v>307</v>
      </c>
      <c r="D384" s="1" t="s">
        <v>308</v>
      </c>
      <c r="E384" s="1" t="s">
        <v>364</v>
      </c>
    </row>
    <row r="385" spans="1:5" ht="40.15" customHeight="1" x14ac:dyDescent="0.4">
      <c r="A385" s="2">
        <v>381</v>
      </c>
      <c r="B385" s="1" t="s">
        <v>916</v>
      </c>
      <c r="C385" s="1" t="s">
        <v>307</v>
      </c>
      <c r="D385" s="1" t="s">
        <v>308</v>
      </c>
      <c r="E385" s="1" t="s">
        <v>66</v>
      </c>
    </row>
    <row r="386" spans="1:5" ht="40.15" customHeight="1" x14ac:dyDescent="0.4">
      <c r="A386" s="2">
        <v>382</v>
      </c>
      <c r="B386" s="1" t="s">
        <v>917</v>
      </c>
      <c r="C386" s="1" t="s">
        <v>307</v>
      </c>
      <c r="D386" s="1" t="s">
        <v>308</v>
      </c>
      <c r="E386" s="1" t="s">
        <v>40</v>
      </c>
    </row>
    <row r="387" spans="1:5" ht="40.15" customHeight="1" x14ac:dyDescent="0.4">
      <c r="A387" s="2">
        <v>383</v>
      </c>
      <c r="B387" s="1" t="s">
        <v>1303</v>
      </c>
      <c r="C387" s="1" t="s">
        <v>307</v>
      </c>
      <c r="D387" s="1" t="s">
        <v>308</v>
      </c>
      <c r="E387" s="1" t="s">
        <v>61</v>
      </c>
    </row>
    <row r="388" spans="1:5" ht="40.15" customHeight="1" x14ac:dyDescent="0.4">
      <c r="A388" s="2">
        <v>384</v>
      </c>
      <c r="B388" s="1" t="s">
        <v>919</v>
      </c>
      <c r="C388" s="1" t="s">
        <v>307</v>
      </c>
      <c r="D388" s="1" t="s">
        <v>308</v>
      </c>
      <c r="E388" s="1" t="s">
        <v>317</v>
      </c>
    </row>
    <row r="389" spans="1:5" ht="40.15" customHeight="1" x14ac:dyDescent="0.4">
      <c r="A389" s="2">
        <v>385</v>
      </c>
      <c r="B389" s="1" t="s">
        <v>1568</v>
      </c>
      <c r="C389" s="1" t="s">
        <v>307</v>
      </c>
      <c r="D389" s="1" t="s">
        <v>879</v>
      </c>
      <c r="E389" s="1" t="s">
        <v>173</v>
      </c>
    </row>
    <row r="390" spans="1:5" ht="40.15" customHeight="1" x14ac:dyDescent="0.4">
      <c r="A390" s="2">
        <v>386</v>
      </c>
      <c r="B390" s="1" t="s">
        <v>1358</v>
      </c>
      <c r="C390" s="1" t="s">
        <v>307</v>
      </c>
      <c r="D390" s="1" t="s">
        <v>308</v>
      </c>
      <c r="E390" s="1" t="s">
        <v>44</v>
      </c>
    </row>
    <row r="391" spans="1:5" ht="40.15" customHeight="1" x14ac:dyDescent="0.4">
      <c r="A391" s="2">
        <v>387</v>
      </c>
      <c r="B391" s="1" t="s">
        <v>934</v>
      </c>
      <c r="C391" s="1" t="s">
        <v>307</v>
      </c>
      <c r="D391" s="1" t="s">
        <v>308</v>
      </c>
      <c r="E391" s="1" t="s">
        <v>884</v>
      </c>
    </row>
    <row r="392" spans="1:5" ht="40.15" customHeight="1" x14ac:dyDescent="0.4">
      <c r="A392" s="2">
        <v>388</v>
      </c>
      <c r="B392" s="1" t="s">
        <v>933</v>
      </c>
      <c r="C392" s="1" t="s">
        <v>307</v>
      </c>
      <c r="D392" s="1" t="s">
        <v>308</v>
      </c>
      <c r="E392" s="1" t="s">
        <v>320</v>
      </c>
    </row>
    <row r="393" spans="1:5" ht="40.15" customHeight="1" x14ac:dyDescent="0.4">
      <c r="A393" s="2">
        <v>389</v>
      </c>
      <c r="B393" s="1" t="s">
        <v>1799</v>
      </c>
      <c r="C393" s="1" t="s">
        <v>307</v>
      </c>
      <c r="D393" s="1" t="s">
        <v>879</v>
      </c>
      <c r="E393" s="1" t="s">
        <v>364</v>
      </c>
    </row>
    <row r="394" spans="1:5" ht="40.15" customHeight="1" x14ac:dyDescent="0.4">
      <c r="A394" s="2">
        <v>390</v>
      </c>
      <c r="B394" s="1" t="s">
        <v>1387</v>
      </c>
      <c r="C394" s="1" t="s">
        <v>307</v>
      </c>
      <c r="D394" s="1" t="s">
        <v>308</v>
      </c>
      <c r="E394" s="1" t="s">
        <v>44</v>
      </c>
    </row>
    <row r="395" spans="1:5" ht="40.15" customHeight="1" x14ac:dyDescent="0.4">
      <c r="A395" s="2">
        <v>391</v>
      </c>
      <c r="B395" s="1" t="s">
        <v>1789</v>
      </c>
      <c r="C395" s="1" t="s">
        <v>307</v>
      </c>
      <c r="D395" s="1" t="s">
        <v>879</v>
      </c>
      <c r="E395" s="1" t="s">
        <v>173</v>
      </c>
    </row>
    <row r="396" spans="1:5" ht="40.15" customHeight="1" x14ac:dyDescent="0.4">
      <c r="A396" s="2">
        <v>392</v>
      </c>
      <c r="B396" s="1" t="s">
        <v>951</v>
      </c>
      <c r="C396" s="1" t="s">
        <v>307</v>
      </c>
      <c r="D396" s="1" t="s">
        <v>308</v>
      </c>
      <c r="E396" s="1" t="s">
        <v>44</v>
      </c>
    </row>
    <row r="397" spans="1:5" ht="40.15" customHeight="1" x14ac:dyDescent="0.4">
      <c r="A397" s="2">
        <v>393</v>
      </c>
      <c r="B397" s="1" t="s">
        <v>1636</v>
      </c>
      <c r="C397" s="1" t="s">
        <v>307</v>
      </c>
      <c r="D397" s="1" t="s">
        <v>879</v>
      </c>
      <c r="E397" s="1" t="s">
        <v>260</v>
      </c>
    </row>
    <row r="398" spans="1:5" ht="40.15" customHeight="1" x14ac:dyDescent="0.4">
      <c r="A398" s="2">
        <v>394</v>
      </c>
      <c r="B398" s="1" t="s">
        <v>1702</v>
      </c>
      <c r="C398" s="1" t="s">
        <v>507</v>
      </c>
      <c r="D398" s="1" t="str">
        <f t="shared" ref="D398:D407" si="0">"倉敷市鶴の浦２丁目６－１１"</f>
        <v>倉敷市鶴の浦２丁目６－１１</v>
      </c>
      <c r="E398" s="1" t="s">
        <v>1703</v>
      </c>
    </row>
    <row r="399" spans="1:5" ht="40.15" customHeight="1" x14ac:dyDescent="0.4">
      <c r="A399" s="2">
        <v>395</v>
      </c>
      <c r="B399" s="1" t="s">
        <v>506</v>
      </c>
      <c r="C399" s="1" t="s">
        <v>507</v>
      </c>
      <c r="D399" s="1" t="str">
        <f t="shared" si="0"/>
        <v>倉敷市鶴の浦２丁目６－１１</v>
      </c>
      <c r="E399" s="1" t="s">
        <v>61</v>
      </c>
    </row>
    <row r="400" spans="1:5" ht="40.15" customHeight="1" x14ac:dyDescent="0.4">
      <c r="A400" s="2">
        <v>396</v>
      </c>
      <c r="B400" s="1" t="s">
        <v>614</v>
      </c>
      <c r="C400" s="1" t="s">
        <v>507</v>
      </c>
      <c r="D400" s="1" t="str">
        <f t="shared" si="0"/>
        <v>倉敷市鶴の浦２丁目６－１１</v>
      </c>
      <c r="E400" s="1" t="s">
        <v>8</v>
      </c>
    </row>
    <row r="401" spans="1:5" ht="40.15" customHeight="1" x14ac:dyDescent="0.4">
      <c r="A401" s="2">
        <v>397</v>
      </c>
      <c r="B401" s="1" t="s">
        <v>1405</v>
      </c>
      <c r="C401" s="1" t="s">
        <v>507</v>
      </c>
      <c r="D401" s="1" t="str">
        <f t="shared" si="0"/>
        <v>倉敷市鶴の浦２丁目６－１１</v>
      </c>
      <c r="E401" s="1" t="s">
        <v>173</v>
      </c>
    </row>
    <row r="402" spans="1:5" ht="40.15" customHeight="1" x14ac:dyDescent="0.4">
      <c r="A402" s="2">
        <v>398</v>
      </c>
      <c r="B402" s="1" t="s">
        <v>734</v>
      </c>
      <c r="C402" s="1" t="s">
        <v>507</v>
      </c>
      <c r="D402" s="1" t="str">
        <f t="shared" si="0"/>
        <v>倉敷市鶴の浦２丁目６－１１</v>
      </c>
      <c r="E402" s="1" t="s">
        <v>456</v>
      </c>
    </row>
    <row r="403" spans="1:5" ht="40.15" customHeight="1" x14ac:dyDescent="0.4">
      <c r="A403" s="2">
        <v>399</v>
      </c>
      <c r="B403" s="1" t="s">
        <v>843</v>
      </c>
      <c r="C403" s="1" t="s">
        <v>507</v>
      </c>
      <c r="D403" s="1" t="str">
        <f t="shared" si="0"/>
        <v>倉敷市鶴の浦２丁目６－１１</v>
      </c>
      <c r="E403" s="1" t="s">
        <v>456</v>
      </c>
    </row>
    <row r="404" spans="1:5" ht="40.15" customHeight="1" x14ac:dyDescent="0.4">
      <c r="A404" s="2">
        <v>400</v>
      </c>
      <c r="B404" s="1" t="s">
        <v>1310</v>
      </c>
      <c r="C404" s="1" t="s">
        <v>507</v>
      </c>
      <c r="D404" s="1" t="str">
        <f t="shared" si="0"/>
        <v>倉敷市鶴の浦２丁目６－１１</v>
      </c>
      <c r="E404" s="1" t="s">
        <v>8</v>
      </c>
    </row>
    <row r="405" spans="1:5" ht="40.15" customHeight="1" x14ac:dyDescent="0.4">
      <c r="A405" s="2">
        <v>401</v>
      </c>
      <c r="B405" s="1" t="s">
        <v>1420</v>
      </c>
      <c r="C405" s="1" t="s">
        <v>507</v>
      </c>
      <c r="D405" s="1" t="str">
        <f t="shared" si="0"/>
        <v>倉敷市鶴の浦２丁目６－１１</v>
      </c>
      <c r="E405" s="1" t="s">
        <v>1421</v>
      </c>
    </row>
    <row r="406" spans="1:5" ht="40.15" customHeight="1" x14ac:dyDescent="0.4">
      <c r="A406" s="2">
        <v>402</v>
      </c>
      <c r="B406" s="1" t="s">
        <v>1784</v>
      </c>
      <c r="C406" s="1" t="s">
        <v>507</v>
      </c>
      <c r="D406" s="1" t="str">
        <f t="shared" si="0"/>
        <v>倉敷市鶴の浦２丁目６－１１</v>
      </c>
      <c r="E406" s="1" t="s">
        <v>61</v>
      </c>
    </row>
    <row r="407" spans="1:5" ht="40.15" customHeight="1" x14ac:dyDescent="0.4">
      <c r="A407" s="2">
        <v>403</v>
      </c>
      <c r="B407" s="1" t="s">
        <v>909</v>
      </c>
      <c r="C407" s="1" t="s">
        <v>507</v>
      </c>
      <c r="D407" s="1" t="str">
        <f t="shared" si="0"/>
        <v>倉敷市鶴の浦２丁目６－１１</v>
      </c>
      <c r="E407" s="1" t="s">
        <v>406</v>
      </c>
    </row>
    <row r="408" spans="1:5" ht="40.15" customHeight="1" x14ac:dyDescent="0.4">
      <c r="A408" s="2">
        <v>404</v>
      </c>
      <c r="B408" s="1" t="s">
        <v>436</v>
      </c>
      <c r="C408" s="1" t="s">
        <v>437</v>
      </c>
      <c r="D408" s="1" t="str">
        <f>"倉敷市平田947-7"</f>
        <v>倉敷市平田947-7</v>
      </c>
      <c r="E408" s="1" t="s">
        <v>25</v>
      </c>
    </row>
    <row r="409" spans="1:5" ht="40.15" customHeight="1" x14ac:dyDescent="0.4">
      <c r="A409" s="2">
        <v>405</v>
      </c>
      <c r="B409" s="1" t="s">
        <v>1649</v>
      </c>
      <c r="C409" s="1" t="s">
        <v>1650</v>
      </c>
      <c r="D409" s="1" t="str">
        <f>"倉敷市中島997-3"</f>
        <v>倉敷市中島997-3</v>
      </c>
      <c r="E409" s="1" t="s">
        <v>1651</v>
      </c>
    </row>
    <row r="410" spans="1:5" ht="40.15" customHeight="1" x14ac:dyDescent="0.4">
      <c r="A410" s="2">
        <v>406</v>
      </c>
      <c r="B410" s="1" t="s">
        <v>1985</v>
      </c>
      <c r="C410" s="1" t="s">
        <v>1986</v>
      </c>
      <c r="D410" s="1" t="s">
        <v>1987</v>
      </c>
      <c r="E410" s="1" t="s">
        <v>470</v>
      </c>
    </row>
    <row r="411" spans="1:5" ht="40.15" customHeight="1" x14ac:dyDescent="0.4">
      <c r="A411" s="2">
        <v>407</v>
      </c>
      <c r="B411" s="1" t="s">
        <v>1417</v>
      </c>
      <c r="C411" s="1" t="s">
        <v>338</v>
      </c>
      <c r="D411" s="1" t="str">
        <f>"倉敷市老松町４丁目３－３８"</f>
        <v>倉敷市老松町４丁目３－３８</v>
      </c>
      <c r="E411" s="1" t="s">
        <v>1418</v>
      </c>
    </row>
    <row r="412" spans="1:5" ht="40.15" customHeight="1" x14ac:dyDescent="0.4">
      <c r="A412" s="2">
        <v>408</v>
      </c>
      <c r="B412" s="1" t="s">
        <v>1792</v>
      </c>
      <c r="C412" s="1" t="s">
        <v>338</v>
      </c>
      <c r="D412" s="1" t="s">
        <v>525</v>
      </c>
      <c r="E412" s="1" t="s">
        <v>61</v>
      </c>
    </row>
    <row r="413" spans="1:5" ht="40.15" customHeight="1" x14ac:dyDescent="0.4">
      <c r="A413" s="2">
        <v>409</v>
      </c>
      <c r="B413" s="1" t="s">
        <v>337</v>
      </c>
      <c r="C413" s="1" t="s">
        <v>338</v>
      </c>
      <c r="D413" s="1" t="str">
        <f>"倉敷市老松町４丁目３－３８"</f>
        <v>倉敷市老松町４丁目３－３８</v>
      </c>
      <c r="E413" s="1" t="s">
        <v>25</v>
      </c>
    </row>
    <row r="414" spans="1:5" ht="40.15" customHeight="1" x14ac:dyDescent="0.4">
      <c r="A414" s="2">
        <v>410</v>
      </c>
      <c r="B414" s="1" t="s">
        <v>654</v>
      </c>
      <c r="C414" s="1" t="s">
        <v>338</v>
      </c>
      <c r="D414" s="1" t="str">
        <f>"倉敷市老松町４丁目３－３８"</f>
        <v>倉敷市老松町４丁目３－３８</v>
      </c>
      <c r="E414" s="1" t="s">
        <v>349</v>
      </c>
    </row>
    <row r="415" spans="1:5" ht="40.15" customHeight="1" x14ac:dyDescent="0.4">
      <c r="A415" s="2">
        <v>411</v>
      </c>
      <c r="B415" s="1" t="s">
        <v>1474</v>
      </c>
      <c r="C415" s="1" t="s">
        <v>338</v>
      </c>
      <c r="D415" s="1" t="s">
        <v>525</v>
      </c>
      <c r="E415" s="1" t="s">
        <v>66</v>
      </c>
    </row>
    <row r="416" spans="1:5" ht="40.15" customHeight="1" x14ac:dyDescent="0.4">
      <c r="A416" s="2">
        <v>412</v>
      </c>
      <c r="B416" s="1" t="s">
        <v>583</v>
      </c>
      <c r="C416" s="1" t="s">
        <v>338</v>
      </c>
      <c r="D416" s="1" t="str">
        <f>"倉敷市老松町４丁目３－３８"</f>
        <v>倉敷市老松町４丁目３－３８</v>
      </c>
      <c r="E416" s="1" t="s">
        <v>66</v>
      </c>
    </row>
    <row r="417" spans="1:5" ht="40.15" customHeight="1" x14ac:dyDescent="0.4">
      <c r="A417" s="2">
        <v>413</v>
      </c>
      <c r="B417" s="1" t="s">
        <v>607</v>
      </c>
      <c r="C417" s="1" t="s">
        <v>338</v>
      </c>
      <c r="D417" s="1" t="str">
        <f>"倉敷市老松町４丁目３－３８"</f>
        <v>倉敷市老松町４丁目３－３８</v>
      </c>
      <c r="E417" s="1" t="s">
        <v>66</v>
      </c>
    </row>
    <row r="418" spans="1:5" ht="40.15" customHeight="1" x14ac:dyDescent="0.4">
      <c r="A418" s="2">
        <v>414</v>
      </c>
      <c r="B418" s="1" t="s">
        <v>1320</v>
      </c>
      <c r="C418" s="1" t="s">
        <v>338</v>
      </c>
      <c r="D418" s="1" t="str">
        <f>"倉敷市老松町４丁目３－３８"</f>
        <v>倉敷市老松町４丁目３－３８</v>
      </c>
      <c r="E418" s="1" t="s">
        <v>66</v>
      </c>
    </row>
    <row r="419" spans="1:5" ht="40.15" customHeight="1" x14ac:dyDescent="0.4">
      <c r="A419" s="2">
        <v>415</v>
      </c>
      <c r="B419" s="1" t="s">
        <v>655</v>
      </c>
      <c r="C419" s="1" t="s">
        <v>338</v>
      </c>
      <c r="D419" s="1" t="str">
        <f>"倉敷市老松町４丁目３－３８"</f>
        <v>倉敷市老松町４丁目３－３８</v>
      </c>
      <c r="E419" s="1" t="s">
        <v>406</v>
      </c>
    </row>
    <row r="420" spans="1:5" ht="40.15" customHeight="1" x14ac:dyDescent="0.4">
      <c r="A420" s="2">
        <v>416</v>
      </c>
      <c r="B420" s="1" t="s">
        <v>524</v>
      </c>
      <c r="C420" s="1" t="s">
        <v>338</v>
      </c>
      <c r="D420" s="1" t="s">
        <v>525</v>
      </c>
      <c r="E420" s="1" t="s">
        <v>505</v>
      </c>
    </row>
    <row r="421" spans="1:5" ht="40.15" customHeight="1" x14ac:dyDescent="0.4">
      <c r="A421" s="2">
        <v>417</v>
      </c>
      <c r="B421" s="1" t="s">
        <v>1622</v>
      </c>
      <c r="C421" s="1" t="s">
        <v>338</v>
      </c>
      <c r="D421" s="1" t="s">
        <v>525</v>
      </c>
      <c r="E421" s="1" t="s">
        <v>556</v>
      </c>
    </row>
    <row r="422" spans="1:5" ht="40.15" customHeight="1" x14ac:dyDescent="0.4">
      <c r="A422" s="2">
        <v>418</v>
      </c>
      <c r="B422" s="1" t="s">
        <v>1213</v>
      </c>
      <c r="C422" s="1" t="s">
        <v>338</v>
      </c>
      <c r="D422" s="1" t="str">
        <f>"倉敷市老松町４丁目３－３８"</f>
        <v>倉敷市老松町４丁目３－３８</v>
      </c>
      <c r="E422" s="1" t="s">
        <v>8</v>
      </c>
    </row>
    <row r="423" spans="1:5" ht="40.15" customHeight="1" x14ac:dyDescent="0.4">
      <c r="A423" s="2">
        <v>419</v>
      </c>
      <c r="B423" s="1" t="s">
        <v>1538</v>
      </c>
      <c r="C423" s="1" t="s">
        <v>338</v>
      </c>
      <c r="D423" s="1" t="s">
        <v>525</v>
      </c>
      <c r="E423" s="1" t="s">
        <v>364</v>
      </c>
    </row>
    <row r="424" spans="1:5" ht="40.15" customHeight="1" x14ac:dyDescent="0.4">
      <c r="A424" s="2">
        <v>420</v>
      </c>
      <c r="B424" s="1" t="s">
        <v>1610</v>
      </c>
      <c r="C424" s="1" t="s">
        <v>338</v>
      </c>
      <c r="D424" s="1" t="s">
        <v>525</v>
      </c>
      <c r="E424" s="1" t="s">
        <v>474</v>
      </c>
    </row>
    <row r="425" spans="1:5" ht="40.15" customHeight="1" x14ac:dyDescent="0.4">
      <c r="A425" s="2">
        <v>421</v>
      </c>
      <c r="B425" s="1" t="s">
        <v>1491</v>
      </c>
      <c r="C425" s="1" t="s">
        <v>338</v>
      </c>
      <c r="D425" s="1" t="str">
        <f>"倉敷市老松町４丁目３－３８"</f>
        <v>倉敷市老松町４丁目３－３８</v>
      </c>
      <c r="E425" s="1" t="s">
        <v>364</v>
      </c>
    </row>
    <row r="426" spans="1:5" ht="40.15" customHeight="1" x14ac:dyDescent="0.4">
      <c r="A426" s="2">
        <v>422</v>
      </c>
      <c r="B426" s="1" t="s">
        <v>1516</v>
      </c>
      <c r="C426" s="1" t="s">
        <v>338</v>
      </c>
      <c r="D426" s="1" t="str">
        <f>"倉敷市老松町４丁目３－３８"</f>
        <v>倉敷市老松町４丁目３－３８</v>
      </c>
      <c r="E426" s="1" t="s">
        <v>364</v>
      </c>
    </row>
    <row r="427" spans="1:5" ht="40.15" customHeight="1" x14ac:dyDescent="0.4">
      <c r="A427" s="2">
        <v>423</v>
      </c>
      <c r="B427" s="1" t="s">
        <v>1226</v>
      </c>
      <c r="C427" s="1" t="s">
        <v>338</v>
      </c>
      <c r="D427" s="1" t="str">
        <f>"倉敷市老松町４丁目３－３８"</f>
        <v>倉敷市老松町４丁目３－３８</v>
      </c>
      <c r="E427" s="1" t="s">
        <v>61</v>
      </c>
    </row>
    <row r="428" spans="1:5" ht="40.15" customHeight="1" x14ac:dyDescent="0.4">
      <c r="A428" s="2">
        <v>424</v>
      </c>
      <c r="B428" s="1" t="s">
        <v>1727</v>
      </c>
      <c r="C428" s="1" t="s">
        <v>338</v>
      </c>
      <c r="D428" s="1" t="s">
        <v>525</v>
      </c>
      <c r="E428" s="1" t="s">
        <v>556</v>
      </c>
    </row>
    <row r="429" spans="1:5" ht="40.15" customHeight="1" x14ac:dyDescent="0.4">
      <c r="A429" s="2">
        <v>425</v>
      </c>
      <c r="B429" s="1" t="s">
        <v>1410</v>
      </c>
      <c r="C429" s="1" t="s">
        <v>338</v>
      </c>
      <c r="D429" s="1" t="str">
        <f>"倉敷市老松町４丁目３－３８"</f>
        <v>倉敷市老松町４丁目３－３８</v>
      </c>
      <c r="E429" s="1" t="s">
        <v>269</v>
      </c>
    </row>
    <row r="430" spans="1:5" ht="40.15" customHeight="1" x14ac:dyDescent="0.4">
      <c r="A430" s="2">
        <v>426</v>
      </c>
      <c r="B430" s="1" t="s">
        <v>1321</v>
      </c>
      <c r="C430" s="1" t="s">
        <v>338</v>
      </c>
      <c r="D430" s="1" t="str">
        <f>"倉敷市老松町４丁目３－３８"</f>
        <v>倉敷市老松町４丁目３－３８</v>
      </c>
      <c r="E430" s="1" t="s">
        <v>61</v>
      </c>
    </row>
    <row r="431" spans="1:5" ht="40.15" customHeight="1" x14ac:dyDescent="0.4">
      <c r="A431" s="2">
        <v>427</v>
      </c>
      <c r="B431" s="1" t="s">
        <v>1685</v>
      </c>
      <c r="C431" s="1" t="s">
        <v>338</v>
      </c>
      <c r="D431" s="1" t="s">
        <v>525</v>
      </c>
      <c r="E431" s="1" t="s">
        <v>364</v>
      </c>
    </row>
    <row r="432" spans="1:5" ht="40.15" customHeight="1" x14ac:dyDescent="0.4">
      <c r="A432" s="2">
        <v>428</v>
      </c>
      <c r="B432" s="1" t="s">
        <v>987</v>
      </c>
      <c r="C432" s="1" t="s">
        <v>338</v>
      </c>
      <c r="D432" s="1" t="s">
        <v>525</v>
      </c>
      <c r="E432" s="1" t="s">
        <v>61</v>
      </c>
    </row>
    <row r="433" spans="1:5" ht="40.15" customHeight="1" x14ac:dyDescent="0.4">
      <c r="A433" s="2">
        <v>429</v>
      </c>
      <c r="B433" s="1" t="s">
        <v>1517</v>
      </c>
      <c r="C433" s="1" t="s">
        <v>338</v>
      </c>
      <c r="D433" s="1" t="str">
        <f>"倉敷市老松町４丁目３－３８"</f>
        <v>倉敷市老松町４丁目３－３８</v>
      </c>
      <c r="E433" s="1" t="s">
        <v>66</v>
      </c>
    </row>
    <row r="434" spans="1:5" ht="40.15" customHeight="1" x14ac:dyDescent="0.4">
      <c r="A434" s="2">
        <v>430</v>
      </c>
      <c r="B434" s="1" t="s">
        <v>1518</v>
      </c>
      <c r="C434" s="1" t="s">
        <v>338</v>
      </c>
      <c r="D434" s="1" t="str">
        <f>"倉敷市老松町４丁目３－３８"</f>
        <v>倉敷市老松町４丁目３－３８</v>
      </c>
      <c r="E434" s="1" t="s">
        <v>1519</v>
      </c>
    </row>
    <row r="435" spans="1:5" ht="40.15" customHeight="1" x14ac:dyDescent="0.4">
      <c r="A435" s="2">
        <v>431</v>
      </c>
      <c r="B435" s="1" t="s">
        <v>1728</v>
      </c>
      <c r="C435" s="1" t="s">
        <v>338</v>
      </c>
      <c r="D435" s="1" t="s">
        <v>525</v>
      </c>
      <c r="E435" s="1" t="s">
        <v>556</v>
      </c>
    </row>
    <row r="436" spans="1:5" ht="40.15" customHeight="1" x14ac:dyDescent="0.4">
      <c r="A436" s="2">
        <v>432</v>
      </c>
      <c r="B436" s="1" t="s">
        <v>1726</v>
      </c>
      <c r="C436" s="1" t="s">
        <v>338</v>
      </c>
      <c r="D436" s="1" t="s">
        <v>525</v>
      </c>
      <c r="E436" s="1" t="s">
        <v>66</v>
      </c>
    </row>
    <row r="437" spans="1:5" ht="40.15" customHeight="1" x14ac:dyDescent="0.4">
      <c r="A437" s="2">
        <v>433</v>
      </c>
      <c r="B437" s="1" t="s">
        <v>924</v>
      </c>
      <c r="C437" s="1" t="s">
        <v>338</v>
      </c>
      <c r="D437" s="1" t="s">
        <v>525</v>
      </c>
      <c r="E437" s="1" t="s">
        <v>925</v>
      </c>
    </row>
    <row r="438" spans="1:5" ht="40.15" customHeight="1" x14ac:dyDescent="0.4">
      <c r="A438" s="2">
        <v>434</v>
      </c>
      <c r="B438" s="1" t="s">
        <v>952</v>
      </c>
      <c r="C438" s="1" t="s">
        <v>338</v>
      </c>
      <c r="D438" s="1" t="str">
        <f>"倉敷市老松町４丁目３－３８"</f>
        <v>倉敷市老松町４丁目３－３８</v>
      </c>
      <c r="E438" s="1" t="s">
        <v>406</v>
      </c>
    </row>
    <row r="439" spans="1:5" ht="40.15" customHeight="1" x14ac:dyDescent="0.4">
      <c r="A439" s="2">
        <v>435</v>
      </c>
      <c r="B439" s="1" t="s">
        <v>1110</v>
      </c>
      <c r="C439" s="1" t="s">
        <v>697</v>
      </c>
      <c r="D439" s="1" t="s">
        <v>698</v>
      </c>
      <c r="E439" s="1" t="s">
        <v>66</v>
      </c>
    </row>
    <row r="440" spans="1:5" ht="40.15" customHeight="1" x14ac:dyDescent="0.4">
      <c r="A440" s="2">
        <v>436</v>
      </c>
      <c r="B440" s="1" t="s">
        <v>1684</v>
      </c>
      <c r="C440" s="1" t="s">
        <v>697</v>
      </c>
      <c r="D440" s="1" t="s">
        <v>698</v>
      </c>
      <c r="E440" s="1" t="s">
        <v>349</v>
      </c>
    </row>
    <row r="441" spans="1:5" ht="40.15" customHeight="1" x14ac:dyDescent="0.4">
      <c r="A441" s="2">
        <v>437</v>
      </c>
      <c r="B441" s="1" t="s">
        <v>1341</v>
      </c>
      <c r="C441" s="1" t="s">
        <v>697</v>
      </c>
      <c r="D441" s="1" t="s">
        <v>698</v>
      </c>
      <c r="E441" s="1" t="s">
        <v>364</v>
      </c>
    </row>
    <row r="442" spans="1:5" ht="40.15" customHeight="1" x14ac:dyDescent="0.4">
      <c r="A442" s="2">
        <v>438</v>
      </c>
      <c r="B442" s="1" t="s">
        <v>1643</v>
      </c>
      <c r="C442" s="1" t="s">
        <v>697</v>
      </c>
      <c r="D442" s="1" t="s">
        <v>698</v>
      </c>
      <c r="E442" s="1" t="s">
        <v>61</v>
      </c>
    </row>
    <row r="443" spans="1:5" ht="40.15" customHeight="1" x14ac:dyDescent="0.4">
      <c r="A443" s="2">
        <v>439</v>
      </c>
      <c r="B443" s="1" t="s">
        <v>696</v>
      </c>
      <c r="C443" s="1" t="s">
        <v>697</v>
      </c>
      <c r="D443" s="1" t="s">
        <v>698</v>
      </c>
      <c r="E443" s="1" t="s">
        <v>699</v>
      </c>
    </row>
    <row r="444" spans="1:5" ht="40.15" customHeight="1" x14ac:dyDescent="0.4">
      <c r="A444" s="2">
        <v>440</v>
      </c>
      <c r="B444" s="1" t="s">
        <v>1390</v>
      </c>
      <c r="C444" s="1" t="s">
        <v>697</v>
      </c>
      <c r="D444" s="1" t="s">
        <v>698</v>
      </c>
      <c r="E444" s="1" t="s">
        <v>349</v>
      </c>
    </row>
    <row r="445" spans="1:5" ht="40.15" customHeight="1" x14ac:dyDescent="0.4">
      <c r="A445" s="2">
        <v>441</v>
      </c>
      <c r="B445" s="1" t="s">
        <v>1301</v>
      </c>
      <c r="C445" s="1" t="s">
        <v>697</v>
      </c>
      <c r="D445" s="1" t="s">
        <v>698</v>
      </c>
      <c r="E445" s="1" t="s">
        <v>8</v>
      </c>
    </row>
    <row r="446" spans="1:5" ht="40.15" customHeight="1" x14ac:dyDescent="0.4">
      <c r="A446" s="2">
        <v>442</v>
      </c>
      <c r="B446" s="1" t="s">
        <v>1160</v>
      </c>
      <c r="C446" s="1" t="s">
        <v>697</v>
      </c>
      <c r="D446" s="1" t="s">
        <v>698</v>
      </c>
      <c r="E446" s="1" t="s">
        <v>61</v>
      </c>
    </row>
    <row r="447" spans="1:5" ht="40.15" customHeight="1" x14ac:dyDescent="0.4">
      <c r="A447" s="2">
        <v>443</v>
      </c>
      <c r="B447" s="1" t="s">
        <v>1791</v>
      </c>
      <c r="C447" s="1" t="s">
        <v>697</v>
      </c>
      <c r="D447" s="1" t="s">
        <v>698</v>
      </c>
      <c r="E447" s="1" t="s">
        <v>8</v>
      </c>
    </row>
    <row r="448" spans="1:5" ht="40.15" customHeight="1" x14ac:dyDescent="0.4">
      <c r="A448" s="2">
        <v>444</v>
      </c>
      <c r="B448" s="1" t="s">
        <v>954</v>
      </c>
      <c r="C448" s="1" t="s">
        <v>955</v>
      </c>
      <c r="D448" s="1" t="str">
        <f>"倉敷市老松町４丁目３－３８"</f>
        <v>倉敷市老松町４丁目３－３８</v>
      </c>
      <c r="E448" s="1" t="s">
        <v>66</v>
      </c>
    </row>
    <row r="449" spans="1:5" ht="40.15" customHeight="1" x14ac:dyDescent="0.4">
      <c r="A449" s="2">
        <v>445</v>
      </c>
      <c r="B449" s="1" t="s">
        <v>1979</v>
      </c>
      <c r="C449" s="1" t="s">
        <v>1426</v>
      </c>
      <c r="D449" s="1" t="str">
        <f>"倉敷市昭和1-2-37"</f>
        <v>倉敷市昭和1-2-37</v>
      </c>
      <c r="E449" s="1" t="s">
        <v>1980</v>
      </c>
    </row>
    <row r="450" spans="1:5" ht="40.15" customHeight="1" x14ac:dyDescent="0.4">
      <c r="A450" s="2">
        <v>446</v>
      </c>
      <c r="B450" s="1" t="s">
        <v>1712</v>
      </c>
      <c r="C450" s="1" t="s">
        <v>1426</v>
      </c>
      <c r="D450" s="1" t="str">
        <f>"倉敷市昭和1-2-37"</f>
        <v>倉敷市昭和1-2-37</v>
      </c>
      <c r="E450" s="1" t="s">
        <v>8</v>
      </c>
    </row>
    <row r="451" spans="1:5" ht="40.15" customHeight="1" x14ac:dyDescent="0.4">
      <c r="A451" s="2">
        <v>447</v>
      </c>
      <c r="B451" s="1" t="s">
        <v>512</v>
      </c>
      <c r="C451" s="1" t="s">
        <v>181</v>
      </c>
      <c r="D451" s="1" t="s">
        <v>182</v>
      </c>
      <c r="E451" s="1" t="s">
        <v>513</v>
      </c>
    </row>
    <row r="452" spans="1:5" ht="40.15" customHeight="1" x14ac:dyDescent="0.4">
      <c r="A452" s="2">
        <v>448</v>
      </c>
      <c r="B452" s="1" t="s">
        <v>1756</v>
      </c>
      <c r="C452" s="1" t="s">
        <v>927</v>
      </c>
      <c r="D452" s="1" t="str">
        <f>"倉敷市児島下の町１－１－１６"</f>
        <v>倉敷市児島下の町１－１－１６</v>
      </c>
      <c r="E452" s="1" t="s">
        <v>66</v>
      </c>
    </row>
    <row r="453" spans="1:5" ht="40.15" customHeight="1" x14ac:dyDescent="0.4">
      <c r="A453" s="2">
        <v>449</v>
      </c>
      <c r="B453" s="1" t="s">
        <v>926</v>
      </c>
      <c r="C453" s="1" t="s">
        <v>927</v>
      </c>
      <c r="D453" s="1" t="str">
        <f>"倉敷市児島下の町1-1-16"</f>
        <v>倉敷市児島下の町1-1-16</v>
      </c>
      <c r="E453" s="1" t="s">
        <v>40</v>
      </c>
    </row>
    <row r="454" spans="1:5" ht="40.15" customHeight="1" x14ac:dyDescent="0.4">
      <c r="A454" s="2">
        <v>450</v>
      </c>
      <c r="B454" s="1" t="s">
        <v>1849</v>
      </c>
      <c r="C454" s="1" t="s">
        <v>1850</v>
      </c>
      <c r="D454" s="1" t="str">
        <f>"倉敷市児島味野１丁目１４－２０"</f>
        <v>倉敷市児島味野１丁目１４－２０</v>
      </c>
      <c r="E454" s="1" t="s">
        <v>176</v>
      </c>
    </row>
    <row r="455" spans="1:5" ht="40.15" customHeight="1" x14ac:dyDescent="0.4">
      <c r="A455" s="2">
        <v>451</v>
      </c>
      <c r="B455" s="1" t="s">
        <v>1781</v>
      </c>
      <c r="C455" s="1" t="s">
        <v>522</v>
      </c>
      <c r="D455" s="1" t="s">
        <v>523</v>
      </c>
      <c r="E455" s="1" t="s">
        <v>173</v>
      </c>
    </row>
    <row r="456" spans="1:5" ht="40.15" customHeight="1" x14ac:dyDescent="0.4">
      <c r="A456" s="2">
        <v>452</v>
      </c>
      <c r="B456" s="1" t="s">
        <v>1915</v>
      </c>
      <c r="C456" s="1" t="s">
        <v>522</v>
      </c>
      <c r="D456" s="1" t="s">
        <v>523</v>
      </c>
      <c r="E456" s="1" t="s">
        <v>8</v>
      </c>
    </row>
    <row r="457" spans="1:5" ht="40.15" customHeight="1" x14ac:dyDescent="0.4">
      <c r="A457" s="2">
        <v>453</v>
      </c>
      <c r="B457" s="1" t="s">
        <v>2012</v>
      </c>
      <c r="C457" s="1" t="s">
        <v>522</v>
      </c>
      <c r="D457" s="1" t="s">
        <v>523</v>
      </c>
      <c r="E457" s="1" t="s">
        <v>8</v>
      </c>
    </row>
    <row r="458" spans="1:5" ht="40.15" customHeight="1" x14ac:dyDescent="0.4">
      <c r="A458" s="2">
        <v>454</v>
      </c>
      <c r="B458" s="1" t="s">
        <v>1815</v>
      </c>
      <c r="C458" s="1" t="s">
        <v>522</v>
      </c>
      <c r="D458" s="1" t="s">
        <v>523</v>
      </c>
      <c r="E458" s="1" t="s">
        <v>8</v>
      </c>
    </row>
    <row r="459" spans="1:5" ht="40.15" customHeight="1" x14ac:dyDescent="0.4">
      <c r="A459" s="2">
        <v>455</v>
      </c>
      <c r="B459" s="1" t="s">
        <v>1816</v>
      </c>
      <c r="C459" s="1" t="s">
        <v>522</v>
      </c>
      <c r="D459" s="1" t="s">
        <v>523</v>
      </c>
      <c r="E459" s="1" t="s">
        <v>8</v>
      </c>
    </row>
    <row r="460" spans="1:5" ht="40.15" customHeight="1" x14ac:dyDescent="0.4">
      <c r="A460" s="2">
        <v>456</v>
      </c>
      <c r="B460" s="1" t="s">
        <v>1608</v>
      </c>
      <c r="C460" s="1" t="s">
        <v>522</v>
      </c>
      <c r="D460" s="1" t="s">
        <v>523</v>
      </c>
      <c r="E460" s="1" t="s">
        <v>1609</v>
      </c>
    </row>
    <row r="461" spans="1:5" ht="40.15" customHeight="1" x14ac:dyDescent="0.4">
      <c r="A461" s="2">
        <v>457</v>
      </c>
      <c r="B461" s="1" t="s">
        <v>1732</v>
      </c>
      <c r="C461" s="1" t="s">
        <v>522</v>
      </c>
      <c r="D461" s="1" t="s">
        <v>523</v>
      </c>
      <c r="E461" s="1" t="s">
        <v>61</v>
      </c>
    </row>
    <row r="462" spans="1:5" ht="40.15" customHeight="1" x14ac:dyDescent="0.4">
      <c r="A462" s="2">
        <v>458</v>
      </c>
      <c r="B462" s="1" t="s">
        <v>1766</v>
      </c>
      <c r="C462" s="1" t="s">
        <v>522</v>
      </c>
      <c r="D462" s="1" t="s">
        <v>523</v>
      </c>
      <c r="E462" s="1" t="s">
        <v>66</v>
      </c>
    </row>
    <row r="463" spans="1:5" ht="40.15" customHeight="1" x14ac:dyDescent="0.4">
      <c r="A463" s="2">
        <v>459</v>
      </c>
      <c r="B463" s="1" t="s">
        <v>1729</v>
      </c>
      <c r="C463" s="1" t="s">
        <v>522</v>
      </c>
      <c r="D463" s="1" t="s">
        <v>523</v>
      </c>
      <c r="E463" s="1" t="s">
        <v>8</v>
      </c>
    </row>
    <row r="464" spans="1:5" ht="40.15" customHeight="1" x14ac:dyDescent="0.4">
      <c r="A464" s="2">
        <v>460</v>
      </c>
      <c r="B464" s="1" t="s">
        <v>2026</v>
      </c>
      <c r="C464" s="1" t="s">
        <v>522</v>
      </c>
      <c r="D464" s="1" t="s">
        <v>523</v>
      </c>
      <c r="E464" s="1" t="s">
        <v>2027</v>
      </c>
    </row>
    <row r="465" spans="1:5" ht="40.15" customHeight="1" x14ac:dyDescent="0.4">
      <c r="A465" s="2">
        <v>461</v>
      </c>
      <c r="B465" s="1" t="s">
        <v>1897</v>
      </c>
      <c r="C465" s="1" t="s">
        <v>522</v>
      </c>
      <c r="D465" s="1" t="s">
        <v>523</v>
      </c>
      <c r="E465" s="1" t="s">
        <v>269</v>
      </c>
    </row>
    <row r="466" spans="1:5" ht="40.15" customHeight="1" x14ac:dyDescent="0.4">
      <c r="A466" s="2">
        <v>462</v>
      </c>
      <c r="B466" s="1" t="s">
        <v>1638</v>
      </c>
      <c r="C466" s="1" t="s">
        <v>522</v>
      </c>
      <c r="D466" s="1" t="s">
        <v>523</v>
      </c>
      <c r="E466" s="1" t="s">
        <v>66</v>
      </c>
    </row>
    <row r="467" spans="1:5" ht="40.15" customHeight="1" x14ac:dyDescent="0.4">
      <c r="A467" s="2">
        <v>463</v>
      </c>
      <c r="B467" s="1" t="s">
        <v>1597</v>
      </c>
      <c r="C467" s="1" t="s">
        <v>522</v>
      </c>
      <c r="D467" s="1" t="s">
        <v>523</v>
      </c>
      <c r="E467" s="1" t="s">
        <v>8</v>
      </c>
    </row>
    <row r="468" spans="1:5" ht="40.15" customHeight="1" x14ac:dyDescent="0.4">
      <c r="A468" s="2">
        <v>464</v>
      </c>
      <c r="B468" s="1" t="s">
        <v>1553</v>
      </c>
      <c r="C468" s="1" t="s">
        <v>1325</v>
      </c>
      <c r="D468" s="1" t="str">
        <f>"倉敷市四十瀬２３１－８"</f>
        <v>倉敷市四十瀬２３１－８</v>
      </c>
      <c r="E468" s="1" t="s">
        <v>1554</v>
      </c>
    </row>
    <row r="469" spans="1:5" ht="40.15" customHeight="1" x14ac:dyDescent="0.4">
      <c r="A469" s="2">
        <v>465</v>
      </c>
      <c r="B469" s="1" t="s">
        <v>1324</v>
      </c>
      <c r="C469" s="1" t="s">
        <v>1325</v>
      </c>
      <c r="D469" s="1" t="str">
        <f>"倉敷市四十瀬２３１－８"</f>
        <v>倉敷市四十瀬２３１－８</v>
      </c>
      <c r="E469" s="1" t="s">
        <v>116</v>
      </c>
    </row>
    <row r="470" spans="1:5" ht="40.15" customHeight="1" x14ac:dyDescent="0.4">
      <c r="A470" s="2">
        <v>466</v>
      </c>
      <c r="B470" s="1" t="s">
        <v>572</v>
      </c>
      <c r="C470" s="1" t="s">
        <v>573</v>
      </c>
      <c r="D470" s="1" t="str">
        <f>"倉敷市白楽町１７４－１"</f>
        <v>倉敷市白楽町１７４－１</v>
      </c>
      <c r="E470" s="1" t="s">
        <v>61</v>
      </c>
    </row>
    <row r="471" spans="1:5" ht="40.15" customHeight="1" x14ac:dyDescent="0.4">
      <c r="A471" s="2">
        <v>467</v>
      </c>
      <c r="B471" s="1" t="s">
        <v>1950</v>
      </c>
      <c r="C471" s="1" t="s">
        <v>593</v>
      </c>
      <c r="D471" s="1" t="str">
        <f>"倉敷市阿知３丁目13-1　オールファーマシータウン３F"</f>
        <v>倉敷市阿知３丁目13-1　オールファーマシータウン３F</v>
      </c>
      <c r="E471" s="1" t="s">
        <v>594</v>
      </c>
    </row>
    <row r="472" spans="1:5" ht="40.15" customHeight="1" x14ac:dyDescent="0.4">
      <c r="A472" s="2">
        <v>468</v>
      </c>
      <c r="B472" s="1" t="s">
        <v>1459</v>
      </c>
      <c r="C472" s="1" t="s">
        <v>593</v>
      </c>
      <c r="D472" s="1" t="str">
        <f>"倉敷市阿知３丁目13-1　オールファーマシータウン３F"</f>
        <v>倉敷市阿知３丁目13-1　オールファーマシータウン３F</v>
      </c>
      <c r="E472" s="1" t="s">
        <v>594</v>
      </c>
    </row>
    <row r="473" spans="1:5" ht="40.15" customHeight="1" x14ac:dyDescent="0.4">
      <c r="A473" s="2">
        <v>469</v>
      </c>
      <c r="B473" s="1" t="s">
        <v>595</v>
      </c>
      <c r="C473" s="1" t="s">
        <v>596</v>
      </c>
      <c r="D473" s="1" t="str">
        <f>"倉敷市帯高５４０－７"</f>
        <v>倉敷市帯高５４０－７</v>
      </c>
      <c r="E473" s="1" t="s">
        <v>25</v>
      </c>
    </row>
    <row r="474" spans="1:5" ht="40.15" customHeight="1" x14ac:dyDescent="0.4">
      <c r="A474" s="2">
        <v>470</v>
      </c>
      <c r="B474" s="1" t="s">
        <v>1628</v>
      </c>
      <c r="C474" s="1" t="s">
        <v>959</v>
      </c>
      <c r="D474" s="1" t="s">
        <v>961</v>
      </c>
      <c r="E474" s="1" t="s">
        <v>25</v>
      </c>
    </row>
    <row r="475" spans="1:5" ht="40.15" customHeight="1" x14ac:dyDescent="0.4">
      <c r="A475" s="2">
        <v>471</v>
      </c>
      <c r="B475" s="1" t="s">
        <v>958</v>
      </c>
      <c r="C475" s="1" t="s">
        <v>959</v>
      </c>
      <c r="D475" s="1" t="s">
        <v>960</v>
      </c>
      <c r="E475" s="1" t="s">
        <v>25</v>
      </c>
    </row>
    <row r="476" spans="1:5" ht="40.15" customHeight="1" x14ac:dyDescent="0.4">
      <c r="A476" s="2">
        <v>472</v>
      </c>
      <c r="B476" s="1" t="s">
        <v>584</v>
      </c>
      <c r="C476" s="1" t="s">
        <v>585</v>
      </c>
      <c r="D476" s="1" t="str">
        <f>"倉敷市帯高５４０－７"</f>
        <v>倉敷市帯高５４０－７</v>
      </c>
      <c r="E476" s="1" t="s">
        <v>208</v>
      </c>
    </row>
    <row r="477" spans="1:5" ht="40.15" customHeight="1" x14ac:dyDescent="0.4">
      <c r="A477" s="2">
        <v>473</v>
      </c>
      <c r="B477" s="1" t="s">
        <v>1848</v>
      </c>
      <c r="C477" s="1" t="s">
        <v>1135</v>
      </c>
      <c r="D477" s="1" t="str">
        <f>"倉敷市水江１４１４－１"</f>
        <v>倉敷市水江１４１４－１</v>
      </c>
      <c r="E477" s="1" t="s">
        <v>8</v>
      </c>
    </row>
    <row r="478" spans="1:5" ht="40.15" customHeight="1" x14ac:dyDescent="0.4">
      <c r="A478" s="2">
        <v>474</v>
      </c>
      <c r="B478" s="1" t="s">
        <v>321</v>
      </c>
      <c r="C478" s="1" t="s">
        <v>322</v>
      </c>
      <c r="D478" s="1" t="s">
        <v>323</v>
      </c>
      <c r="E478" s="1" t="s">
        <v>8</v>
      </c>
    </row>
    <row r="479" spans="1:5" ht="40.15" customHeight="1" x14ac:dyDescent="0.4">
      <c r="A479" s="2">
        <v>475</v>
      </c>
      <c r="B479" s="1" t="s">
        <v>1669</v>
      </c>
      <c r="C479" s="1" t="s">
        <v>322</v>
      </c>
      <c r="D479" s="1" t="s">
        <v>323</v>
      </c>
      <c r="E479" s="1" t="s">
        <v>39</v>
      </c>
    </row>
    <row r="480" spans="1:5" ht="40.15" customHeight="1" x14ac:dyDescent="0.4">
      <c r="A480" s="2">
        <v>476</v>
      </c>
      <c r="B480" s="1" t="s">
        <v>464</v>
      </c>
      <c r="C480" s="1" t="s">
        <v>322</v>
      </c>
      <c r="D480" s="1" t="s">
        <v>323</v>
      </c>
      <c r="E480" s="1" t="s">
        <v>8</v>
      </c>
    </row>
    <row r="481" spans="1:5" ht="40.15" customHeight="1" x14ac:dyDescent="0.4">
      <c r="A481" s="2">
        <v>477</v>
      </c>
      <c r="B481" s="1" t="s">
        <v>472</v>
      </c>
      <c r="C481" s="1" t="s">
        <v>322</v>
      </c>
      <c r="D481" s="1" t="s">
        <v>323</v>
      </c>
      <c r="E481" s="1" t="s">
        <v>8</v>
      </c>
    </row>
    <row r="482" spans="1:5" ht="40.15" customHeight="1" x14ac:dyDescent="0.4">
      <c r="A482" s="2">
        <v>478</v>
      </c>
      <c r="B482" s="1" t="s">
        <v>538</v>
      </c>
      <c r="C482" s="1" t="s">
        <v>322</v>
      </c>
      <c r="D482" s="1" t="s">
        <v>323</v>
      </c>
      <c r="E482" s="1" t="s">
        <v>8</v>
      </c>
    </row>
    <row r="483" spans="1:5" ht="40.15" customHeight="1" x14ac:dyDescent="0.4">
      <c r="A483" s="2">
        <v>479</v>
      </c>
      <c r="B483" s="1" t="s">
        <v>1219</v>
      </c>
      <c r="C483" s="1" t="s">
        <v>322</v>
      </c>
      <c r="D483" s="1" t="s">
        <v>323</v>
      </c>
      <c r="E483" s="1" t="s">
        <v>786</v>
      </c>
    </row>
    <row r="484" spans="1:5" ht="40.15" customHeight="1" x14ac:dyDescent="0.4">
      <c r="A484" s="2">
        <v>480</v>
      </c>
      <c r="B484" s="1" t="s">
        <v>565</v>
      </c>
      <c r="C484" s="1" t="s">
        <v>322</v>
      </c>
      <c r="D484" s="1" t="s">
        <v>323</v>
      </c>
      <c r="E484" s="1" t="s">
        <v>8</v>
      </c>
    </row>
    <row r="485" spans="1:5" ht="40.15" customHeight="1" x14ac:dyDescent="0.4">
      <c r="A485" s="2">
        <v>481</v>
      </c>
      <c r="B485" s="1" t="s">
        <v>1578</v>
      </c>
      <c r="C485" s="1" t="s">
        <v>322</v>
      </c>
      <c r="D485" s="1" t="s">
        <v>323</v>
      </c>
      <c r="E485" s="1" t="s">
        <v>39</v>
      </c>
    </row>
    <row r="486" spans="1:5" ht="40.15" customHeight="1" x14ac:dyDescent="0.4">
      <c r="A486" s="2">
        <v>482</v>
      </c>
      <c r="B486" s="1" t="s">
        <v>1221</v>
      </c>
      <c r="C486" s="1" t="s">
        <v>322</v>
      </c>
      <c r="D486" s="1" t="s">
        <v>323</v>
      </c>
      <c r="E486" s="1" t="s">
        <v>8</v>
      </c>
    </row>
    <row r="487" spans="1:5" ht="40.15" customHeight="1" x14ac:dyDescent="0.4">
      <c r="A487" s="2">
        <v>483</v>
      </c>
      <c r="B487" s="1" t="s">
        <v>689</v>
      </c>
      <c r="C487" s="1" t="s">
        <v>322</v>
      </c>
      <c r="D487" s="1" t="s">
        <v>323</v>
      </c>
      <c r="E487" s="1" t="s">
        <v>8</v>
      </c>
    </row>
    <row r="488" spans="1:5" ht="40.15" customHeight="1" x14ac:dyDescent="0.4">
      <c r="A488" s="2">
        <v>484</v>
      </c>
      <c r="B488" s="1" t="s">
        <v>705</v>
      </c>
      <c r="C488" s="1" t="s">
        <v>322</v>
      </c>
      <c r="D488" s="1" t="s">
        <v>323</v>
      </c>
      <c r="E488" s="1" t="s">
        <v>364</v>
      </c>
    </row>
    <row r="489" spans="1:5" ht="40.15" customHeight="1" x14ac:dyDescent="0.4">
      <c r="A489" s="2">
        <v>485</v>
      </c>
      <c r="B489" s="1" t="s">
        <v>727</v>
      </c>
      <c r="C489" s="1" t="s">
        <v>322</v>
      </c>
      <c r="D489" s="1" t="s">
        <v>323</v>
      </c>
      <c r="E489" s="1" t="s">
        <v>8</v>
      </c>
    </row>
    <row r="490" spans="1:5" ht="40.15" customHeight="1" x14ac:dyDescent="0.4">
      <c r="A490" s="2">
        <v>486</v>
      </c>
      <c r="B490" s="1" t="s">
        <v>900</v>
      </c>
      <c r="C490" s="1" t="s">
        <v>322</v>
      </c>
      <c r="D490" s="1" t="s">
        <v>323</v>
      </c>
      <c r="E490" s="1" t="s">
        <v>555</v>
      </c>
    </row>
    <row r="491" spans="1:5" ht="40.15" customHeight="1" x14ac:dyDescent="0.4">
      <c r="A491" s="2">
        <v>487</v>
      </c>
      <c r="B491" s="1" t="s">
        <v>915</v>
      </c>
      <c r="C491" s="1" t="s">
        <v>322</v>
      </c>
      <c r="D491" s="1" t="s">
        <v>323</v>
      </c>
      <c r="E491" s="1" t="s">
        <v>8</v>
      </c>
    </row>
    <row r="492" spans="1:5" ht="40.15" customHeight="1" x14ac:dyDescent="0.4">
      <c r="A492" s="2">
        <v>488</v>
      </c>
      <c r="B492" s="1" t="s">
        <v>1899</v>
      </c>
      <c r="C492" s="1" t="s">
        <v>160</v>
      </c>
      <c r="D492" s="1" t="s">
        <v>161</v>
      </c>
      <c r="E492" s="1" t="s">
        <v>40</v>
      </c>
    </row>
    <row r="493" spans="1:5" ht="40.15" customHeight="1" x14ac:dyDescent="0.4">
      <c r="A493" s="2">
        <v>489</v>
      </c>
      <c r="B493" s="1" t="s">
        <v>2024</v>
      </c>
      <c r="C493" s="1" t="s">
        <v>160</v>
      </c>
      <c r="D493" s="1" t="str">
        <f>"倉敷市玉島乙島６１０８－１"</f>
        <v>倉敷市玉島乙島６１０８－１</v>
      </c>
      <c r="E493" s="1" t="s">
        <v>8</v>
      </c>
    </row>
    <row r="494" spans="1:5" ht="40.15" customHeight="1" x14ac:dyDescent="0.4">
      <c r="A494" s="2">
        <v>490</v>
      </c>
      <c r="B494" s="1" t="s">
        <v>2000</v>
      </c>
      <c r="C494" s="1" t="s">
        <v>177</v>
      </c>
      <c r="D494" s="1" t="s">
        <v>286</v>
      </c>
      <c r="E494" s="1" t="s">
        <v>8</v>
      </c>
    </row>
    <row r="495" spans="1:5" ht="40.15" customHeight="1" x14ac:dyDescent="0.4">
      <c r="A495" s="2">
        <v>491</v>
      </c>
      <c r="B495" s="1" t="s">
        <v>624</v>
      </c>
      <c r="C495" s="1" t="s">
        <v>625</v>
      </c>
      <c r="D495" s="1" t="s">
        <v>626</v>
      </c>
      <c r="E495" s="1" t="s">
        <v>61</v>
      </c>
    </row>
    <row r="496" spans="1:5" ht="40.15" customHeight="1" x14ac:dyDescent="0.4">
      <c r="A496" s="2">
        <v>492</v>
      </c>
      <c r="B496" s="1" t="s">
        <v>1117</v>
      </c>
      <c r="C496" s="1" t="s">
        <v>1118</v>
      </c>
      <c r="D496" s="1" t="s">
        <v>1119</v>
      </c>
      <c r="E496" s="1" t="s">
        <v>8</v>
      </c>
    </row>
    <row r="497" spans="1:5" ht="40.15" customHeight="1" x14ac:dyDescent="0.4">
      <c r="A497" s="2">
        <v>493</v>
      </c>
      <c r="B497" s="1" t="s">
        <v>1336</v>
      </c>
      <c r="C497" s="1" t="s">
        <v>503</v>
      </c>
      <c r="D497" s="1" t="s">
        <v>504</v>
      </c>
      <c r="E497" s="1" t="s">
        <v>331</v>
      </c>
    </row>
    <row r="498" spans="1:5" ht="40.15" customHeight="1" x14ac:dyDescent="0.4">
      <c r="A498" s="2">
        <v>494</v>
      </c>
      <c r="B498" s="1" t="s">
        <v>502</v>
      </c>
      <c r="C498" s="1" t="s">
        <v>503</v>
      </c>
      <c r="D498" s="1" t="s">
        <v>504</v>
      </c>
      <c r="E498" s="1" t="s">
        <v>505</v>
      </c>
    </row>
    <row r="499" spans="1:5" ht="40.15" customHeight="1" x14ac:dyDescent="0.4">
      <c r="A499" s="2">
        <v>495</v>
      </c>
      <c r="B499" s="1" t="s">
        <v>636</v>
      </c>
      <c r="C499" s="1" t="s">
        <v>637</v>
      </c>
      <c r="D499" s="1" t="str">
        <f>"倉敷市茶屋町７５１－１"</f>
        <v>倉敷市茶屋町７５１－１</v>
      </c>
      <c r="E499" s="1" t="s">
        <v>25</v>
      </c>
    </row>
    <row r="500" spans="1:5" ht="40.15" customHeight="1" x14ac:dyDescent="0.4">
      <c r="A500" s="2">
        <v>496</v>
      </c>
      <c r="B500" s="1" t="s">
        <v>1471</v>
      </c>
      <c r="C500" s="1" t="s">
        <v>637</v>
      </c>
      <c r="D500" s="1" t="str">
        <f>"倉敷市茶屋町７５１－１"</f>
        <v>倉敷市茶屋町７５１－１</v>
      </c>
      <c r="E500" s="1" t="s">
        <v>8</v>
      </c>
    </row>
    <row r="501" spans="1:5" ht="40.15" customHeight="1" x14ac:dyDescent="0.4">
      <c r="A501" s="2">
        <v>497</v>
      </c>
      <c r="B501" s="1" t="s">
        <v>1605</v>
      </c>
      <c r="C501" s="1" t="s">
        <v>637</v>
      </c>
      <c r="D501" s="1" t="str">
        <f>"倉敷市茶屋町７５１－１"</f>
        <v>倉敷市茶屋町７５１－１</v>
      </c>
      <c r="E501" s="1" t="s">
        <v>8</v>
      </c>
    </row>
    <row r="502" spans="1:5" ht="40.15" customHeight="1" x14ac:dyDescent="0.4">
      <c r="A502" s="2">
        <v>498</v>
      </c>
      <c r="B502" s="1" t="s">
        <v>1835</v>
      </c>
      <c r="C502" s="1" t="s">
        <v>1836</v>
      </c>
      <c r="D502" s="1" t="str">
        <f>"倉敷市玉島中央町２丁目６－１２"</f>
        <v>倉敷市玉島中央町２丁目６－１２</v>
      </c>
      <c r="E502" s="1" t="s">
        <v>25</v>
      </c>
    </row>
    <row r="503" spans="1:5" ht="40.15" customHeight="1" x14ac:dyDescent="0.4">
      <c r="A503" s="2">
        <v>499</v>
      </c>
      <c r="B503" s="1" t="s">
        <v>647</v>
      </c>
      <c r="C503" s="1" t="s">
        <v>648</v>
      </c>
      <c r="D503" s="1" t="str">
        <f>"倉敷市茶屋町４９７－３０"</f>
        <v>倉敷市茶屋町４９７－３０</v>
      </c>
      <c r="E503" s="1" t="s">
        <v>173</v>
      </c>
    </row>
    <row r="504" spans="1:5" ht="40.15" customHeight="1" x14ac:dyDescent="0.4">
      <c r="A504" s="2">
        <v>500</v>
      </c>
      <c r="B504" s="1" t="s">
        <v>1343</v>
      </c>
      <c r="C504" s="1" t="s">
        <v>1344</v>
      </c>
      <c r="D504" s="1" t="str">
        <f>"倉敷市茶屋町2102-1"</f>
        <v>倉敷市茶屋町2102-1</v>
      </c>
      <c r="E504" s="1" t="s">
        <v>113</v>
      </c>
    </row>
    <row r="505" spans="1:5" ht="40.15" customHeight="1" x14ac:dyDescent="0.4">
      <c r="A505" s="2">
        <v>501</v>
      </c>
      <c r="B505" s="1" t="s">
        <v>2004</v>
      </c>
      <c r="C505" s="1" t="s">
        <v>1344</v>
      </c>
      <c r="D505" s="1" t="str">
        <f>"倉敷市茶屋町2102-1"</f>
        <v>倉敷市茶屋町2102-1</v>
      </c>
      <c r="E505" s="1" t="s">
        <v>113</v>
      </c>
    </row>
    <row r="506" spans="1:5" ht="40.15" customHeight="1" x14ac:dyDescent="0.4">
      <c r="A506" s="2">
        <v>502</v>
      </c>
      <c r="B506" s="1" t="s">
        <v>666</v>
      </c>
      <c r="C506" s="1" t="s">
        <v>667</v>
      </c>
      <c r="D506" s="1" t="s">
        <v>668</v>
      </c>
      <c r="E506" s="1" t="s">
        <v>8</v>
      </c>
    </row>
    <row r="507" spans="1:5" ht="40.15" customHeight="1" x14ac:dyDescent="0.4">
      <c r="A507" s="2">
        <v>503</v>
      </c>
      <c r="B507" s="1" t="s">
        <v>1249</v>
      </c>
      <c r="C507" s="1" t="s">
        <v>670</v>
      </c>
      <c r="D507" s="1" t="str">
        <f>"倉敷市連島町西之浦３５２－１"</f>
        <v>倉敷市連島町西之浦３５２－１</v>
      </c>
      <c r="E507" s="1" t="s">
        <v>8</v>
      </c>
    </row>
    <row r="508" spans="1:5" ht="40.15" customHeight="1" x14ac:dyDescent="0.4">
      <c r="A508" s="2">
        <v>504</v>
      </c>
      <c r="B508" s="1" t="s">
        <v>669</v>
      </c>
      <c r="C508" s="1" t="s">
        <v>670</v>
      </c>
      <c r="D508" s="1" t="str">
        <f>"倉敷市連島町西之浦３５２－１"</f>
        <v>倉敷市連島町西之浦３５２－１</v>
      </c>
      <c r="E508" s="1" t="s">
        <v>40</v>
      </c>
    </row>
    <row r="509" spans="1:5" ht="40.15" customHeight="1" x14ac:dyDescent="0.4">
      <c r="A509" s="2">
        <v>505</v>
      </c>
      <c r="B509" s="1" t="s">
        <v>1663</v>
      </c>
      <c r="C509" s="1" t="s">
        <v>1664</v>
      </c>
      <c r="D509" s="1" t="s">
        <v>1665</v>
      </c>
      <c r="E509" s="7" t="s">
        <v>1666</v>
      </c>
    </row>
    <row r="510" spans="1:5" ht="40.15" customHeight="1" x14ac:dyDescent="0.4">
      <c r="A510" s="2">
        <v>506</v>
      </c>
      <c r="B510" s="1" t="s">
        <v>672</v>
      </c>
      <c r="C510" s="1" t="s">
        <v>207</v>
      </c>
      <c r="D510" s="1" t="str">
        <f>"倉敷市新田２７５０－５"</f>
        <v>倉敷市新田２７５０－５</v>
      </c>
      <c r="E510" s="1" t="s">
        <v>208</v>
      </c>
    </row>
    <row r="511" spans="1:5" ht="40.15" customHeight="1" x14ac:dyDescent="0.4">
      <c r="A511" s="2">
        <v>507</v>
      </c>
      <c r="B511" s="1" t="s">
        <v>1713</v>
      </c>
      <c r="C511" s="1" t="s">
        <v>620</v>
      </c>
      <c r="D511" s="1" t="str">
        <f t="shared" ref="D511:D516" si="1">"倉敷市玉島柏島５２０９－１"</f>
        <v>倉敷市玉島柏島５２０９－１</v>
      </c>
      <c r="E511" s="1" t="s">
        <v>8</v>
      </c>
    </row>
    <row r="512" spans="1:5" ht="40.15" customHeight="1" x14ac:dyDescent="0.4">
      <c r="A512" s="2">
        <v>508</v>
      </c>
      <c r="B512" s="1" t="s">
        <v>619</v>
      </c>
      <c r="C512" s="1" t="s">
        <v>620</v>
      </c>
      <c r="D512" s="1" t="str">
        <f t="shared" si="1"/>
        <v>倉敷市玉島柏島５２０９－１</v>
      </c>
      <c r="E512" s="1" t="s">
        <v>8</v>
      </c>
    </row>
    <row r="513" spans="1:5" ht="40.15" customHeight="1" x14ac:dyDescent="0.4">
      <c r="A513" s="2">
        <v>509</v>
      </c>
      <c r="B513" s="1" t="s">
        <v>630</v>
      </c>
      <c r="C513" s="1" t="s">
        <v>620</v>
      </c>
      <c r="D513" s="1" t="str">
        <f t="shared" si="1"/>
        <v>倉敷市玉島柏島５２０９－１</v>
      </c>
      <c r="E513" s="1" t="s">
        <v>8</v>
      </c>
    </row>
    <row r="514" spans="1:5" ht="40.15" customHeight="1" x14ac:dyDescent="0.4">
      <c r="A514" s="2">
        <v>510</v>
      </c>
      <c r="B514" s="1" t="s">
        <v>1741</v>
      </c>
      <c r="C514" s="1" t="s">
        <v>620</v>
      </c>
      <c r="D514" s="1" t="str">
        <f t="shared" si="1"/>
        <v>倉敷市玉島柏島５２０９－１</v>
      </c>
      <c r="E514" s="1" t="s">
        <v>8</v>
      </c>
    </row>
    <row r="515" spans="1:5" ht="40.15" customHeight="1" x14ac:dyDescent="0.4">
      <c r="A515" s="2">
        <v>511</v>
      </c>
      <c r="B515" s="1" t="s">
        <v>1858</v>
      </c>
      <c r="C515" s="1" t="s">
        <v>620</v>
      </c>
      <c r="D515" s="1" t="str">
        <f t="shared" si="1"/>
        <v>倉敷市玉島柏島５２０９－１</v>
      </c>
      <c r="E515" s="1" t="s">
        <v>8</v>
      </c>
    </row>
    <row r="516" spans="1:5" ht="40.15" customHeight="1" x14ac:dyDescent="0.4">
      <c r="A516" s="2">
        <v>512</v>
      </c>
      <c r="B516" s="1" t="s">
        <v>863</v>
      </c>
      <c r="C516" s="1" t="s">
        <v>620</v>
      </c>
      <c r="D516" s="1" t="str">
        <f t="shared" si="1"/>
        <v>倉敷市玉島柏島５２０９－１</v>
      </c>
      <c r="E516" s="1" t="s">
        <v>8</v>
      </c>
    </row>
    <row r="517" spans="1:5" ht="40.15" customHeight="1" x14ac:dyDescent="0.4">
      <c r="A517" s="2">
        <v>513</v>
      </c>
      <c r="B517" s="1" t="s">
        <v>428</v>
      </c>
      <c r="C517" s="1" t="s">
        <v>429</v>
      </c>
      <c r="D517" s="1" t="s">
        <v>430</v>
      </c>
      <c r="E517" s="1" t="s">
        <v>8</v>
      </c>
    </row>
    <row r="518" spans="1:5" ht="40.15" customHeight="1" x14ac:dyDescent="0.4">
      <c r="A518" s="2">
        <v>514</v>
      </c>
      <c r="B518" s="1" t="s">
        <v>1522</v>
      </c>
      <c r="C518" s="1" t="s">
        <v>429</v>
      </c>
      <c r="D518" s="1" t="s">
        <v>430</v>
      </c>
      <c r="E518" s="1" t="s">
        <v>61</v>
      </c>
    </row>
    <row r="519" spans="1:5" ht="40.15" customHeight="1" x14ac:dyDescent="0.4">
      <c r="A519" s="2">
        <v>515</v>
      </c>
      <c r="B519" s="1" t="s">
        <v>1170</v>
      </c>
      <c r="C519" s="1" t="s">
        <v>429</v>
      </c>
      <c r="D519" s="1" t="s">
        <v>430</v>
      </c>
      <c r="E519" s="1" t="s">
        <v>201</v>
      </c>
    </row>
    <row r="520" spans="1:5" ht="40.15" customHeight="1" x14ac:dyDescent="0.4">
      <c r="A520" s="2">
        <v>516</v>
      </c>
      <c r="B520" s="1" t="s">
        <v>1173</v>
      </c>
      <c r="C520" s="1" t="s">
        <v>429</v>
      </c>
      <c r="D520" s="1" t="s">
        <v>430</v>
      </c>
      <c r="E520" s="1" t="s">
        <v>1174</v>
      </c>
    </row>
    <row r="521" spans="1:5" ht="40.15" customHeight="1" x14ac:dyDescent="0.4">
      <c r="A521" s="2">
        <v>517</v>
      </c>
      <c r="B521" s="1" t="s">
        <v>1258</v>
      </c>
      <c r="C521" s="1" t="s">
        <v>429</v>
      </c>
      <c r="D521" s="1" t="s">
        <v>430</v>
      </c>
      <c r="E521" s="1" t="s">
        <v>61</v>
      </c>
    </row>
    <row r="522" spans="1:5" ht="40.15" customHeight="1" x14ac:dyDescent="0.4">
      <c r="A522" s="2">
        <v>518</v>
      </c>
      <c r="B522" s="1" t="s">
        <v>722</v>
      </c>
      <c r="C522" s="1" t="s">
        <v>429</v>
      </c>
      <c r="D522" s="1" t="s">
        <v>430</v>
      </c>
      <c r="E522" s="1" t="s">
        <v>8</v>
      </c>
    </row>
    <row r="523" spans="1:5" ht="40.15" customHeight="1" x14ac:dyDescent="0.4">
      <c r="A523" s="2">
        <v>519</v>
      </c>
      <c r="B523" s="1" t="s">
        <v>1749</v>
      </c>
      <c r="C523" s="1" t="s">
        <v>429</v>
      </c>
      <c r="D523" s="1" t="s">
        <v>430</v>
      </c>
      <c r="E523" s="1" t="s">
        <v>201</v>
      </c>
    </row>
    <row r="524" spans="1:5" ht="40.15" customHeight="1" x14ac:dyDescent="0.4">
      <c r="A524" s="2">
        <v>520</v>
      </c>
      <c r="B524" s="1" t="s">
        <v>824</v>
      </c>
      <c r="C524" s="1" t="s">
        <v>429</v>
      </c>
      <c r="D524" s="1" t="s">
        <v>430</v>
      </c>
      <c r="E524" s="1" t="s">
        <v>456</v>
      </c>
    </row>
    <row r="525" spans="1:5" ht="40.15" customHeight="1" x14ac:dyDescent="0.4">
      <c r="A525" s="2">
        <v>521</v>
      </c>
      <c r="B525" s="1" t="s">
        <v>1508</v>
      </c>
      <c r="C525" s="1" t="s">
        <v>429</v>
      </c>
      <c r="D525" s="1" t="s">
        <v>430</v>
      </c>
      <c r="E525" s="1" t="s">
        <v>173</v>
      </c>
    </row>
    <row r="526" spans="1:5" ht="40.15" customHeight="1" x14ac:dyDescent="0.4">
      <c r="A526" s="2">
        <v>522</v>
      </c>
      <c r="B526" s="1" t="s">
        <v>1208</v>
      </c>
      <c r="C526" s="1" t="s">
        <v>1209</v>
      </c>
      <c r="D526" s="1" t="s">
        <v>1210</v>
      </c>
      <c r="E526" s="1" t="s">
        <v>8</v>
      </c>
    </row>
    <row r="527" spans="1:5" ht="40.15" customHeight="1" x14ac:dyDescent="0.4">
      <c r="A527" s="2">
        <v>523</v>
      </c>
      <c r="B527" s="1" t="s">
        <v>1211</v>
      </c>
      <c r="C527" s="1" t="s">
        <v>1209</v>
      </c>
      <c r="D527" s="1" t="s">
        <v>1210</v>
      </c>
      <c r="E527" s="1" t="s">
        <v>424</v>
      </c>
    </row>
    <row r="528" spans="1:5" ht="40.15" customHeight="1" x14ac:dyDescent="0.4">
      <c r="A528" s="2">
        <v>524</v>
      </c>
      <c r="B528" s="1" t="s">
        <v>1443</v>
      </c>
      <c r="C528" s="1" t="s">
        <v>1444</v>
      </c>
      <c r="D528" s="1" t="s">
        <v>1445</v>
      </c>
      <c r="E528" s="1" t="s">
        <v>25</v>
      </c>
    </row>
    <row r="529" spans="1:5" ht="40.15" customHeight="1" x14ac:dyDescent="0.4">
      <c r="A529" s="2">
        <v>525</v>
      </c>
      <c r="B529" s="1" t="s">
        <v>1770</v>
      </c>
      <c r="C529" s="1" t="s">
        <v>616</v>
      </c>
      <c r="D529" s="1" t="s">
        <v>515</v>
      </c>
      <c r="E529" s="1" t="s">
        <v>617</v>
      </c>
    </row>
    <row r="530" spans="1:5" ht="40.15" customHeight="1" x14ac:dyDescent="0.4">
      <c r="A530" s="2">
        <v>526</v>
      </c>
      <c r="B530" s="1" t="s">
        <v>615</v>
      </c>
      <c r="C530" s="1" t="s">
        <v>616</v>
      </c>
      <c r="D530" s="1" t="s">
        <v>515</v>
      </c>
      <c r="E530" s="1" t="s">
        <v>617</v>
      </c>
    </row>
    <row r="531" spans="1:5" ht="40.15" customHeight="1" x14ac:dyDescent="0.4">
      <c r="A531" s="2">
        <v>527</v>
      </c>
      <c r="B531" s="1" t="s">
        <v>638</v>
      </c>
      <c r="C531" s="1" t="s">
        <v>616</v>
      </c>
      <c r="D531" s="1" t="s">
        <v>515</v>
      </c>
      <c r="E531" s="1" t="s">
        <v>617</v>
      </c>
    </row>
    <row r="532" spans="1:5" ht="40.15" customHeight="1" x14ac:dyDescent="0.4">
      <c r="A532" s="2">
        <v>528</v>
      </c>
      <c r="B532" s="1" t="s">
        <v>1927</v>
      </c>
      <c r="C532" s="1" t="s">
        <v>616</v>
      </c>
      <c r="D532" s="1" t="s">
        <v>515</v>
      </c>
      <c r="E532" s="1" t="s">
        <v>617</v>
      </c>
    </row>
    <row r="533" spans="1:5" ht="40.15" customHeight="1" x14ac:dyDescent="0.4">
      <c r="A533" s="2">
        <v>529</v>
      </c>
      <c r="B533" s="1" t="s">
        <v>1771</v>
      </c>
      <c r="C533" s="1" t="s">
        <v>616</v>
      </c>
      <c r="D533" s="1" t="s">
        <v>515</v>
      </c>
      <c r="E533" s="1" t="s">
        <v>617</v>
      </c>
    </row>
    <row r="534" spans="1:5" ht="40.15" customHeight="1" x14ac:dyDescent="0.4">
      <c r="A534" s="2">
        <v>530</v>
      </c>
      <c r="B534" s="1" t="s">
        <v>693</v>
      </c>
      <c r="C534" s="1" t="s">
        <v>616</v>
      </c>
      <c r="D534" s="1" t="s">
        <v>515</v>
      </c>
      <c r="E534" s="1" t="s">
        <v>694</v>
      </c>
    </row>
    <row r="535" spans="1:5" ht="40.15" customHeight="1" x14ac:dyDescent="0.4">
      <c r="A535" s="2">
        <v>531</v>
      </c>
      <c r="B535" s="1" t="s">
        <v>695</v>
      </c>
      <c r="C535" s="1" t="s">
        <v>616</v>
      </c>
      <c r="D535" s="1" t="s">
        <v>515</v>
      </c>
      <c r="E535" s="1" t="s">
        <v>617</v>
      </c>
    </row>
    <row r="536" spans="1:5" ht="40.15" customHeight="1" x14ac:dyDescent="0.4">
      <c r="A536" s="2">
        <v>532</v>
      </c>
      <c r="B536" s="1" t="s">
        <v>771</v>
      </c>
      <c r="C536" s="1" t="s">
        <v>616</v>
      </c>
      <c r="D536" s="1" t="s">
        <v>515</v>
      </c>
      <c r="E536" s="1" t="s">
        <v>617</v>
      </c>
    </row>
    <row r="537" spans="1:5" ht="40.15" customHeight="1" x14ac:dyDescent="0.4">
      <c r="A537" s="2">
        <v>533</v>
      </c>
      <c r="B537" s="1" t="s">
        <v>2011</v>
      </c>
      <c r="C537" s="1" t="s">
        <v>494</v>
      </c>
      <c r="D537" s="1" t="str">
        <f>"倉敷市茶屋町３６０－１２"</f>
        <v>倉敷市茶屋町３６０－１２</v>
      </c>
      <c r="E537" s="1" t="s">
        <v>8</v>
      </c>
    </row>
    <row r="538" spans="1:5" ht="40.15" customHeight="1" x14ac:dyDescent="0.4">
      <c r="A538" s="2">
        <v>534</v>
      </c>
      <c r="B538" s="1" t="s">
        <v>493</v>
      </c>
      <c r="C538" s="1" t="s">
        <v>494</v>
      </c>
      <c r="D538" s="1" t="str">
        <f>"倉敷市茶屋町３６０－１２"</f>
        <v>倉敷市茶屋町３６０－１２</v>
      </c>
      <c r="E538" s="1" t="s">
        <v>495</v>
      </c>
    </row>
    <row r="539" spans="1:5" ht="40.15" customHeight="1" x14ac:dyDescent="0.4">
      <c r="A539" s="2">
        <v>535</v>
      </c>
      <c r="B539" s="1" t="s">
        <v>704</v>
      </c>
      <c r="C539" s="1" t="s">
        <v>108</v>
      </c>
      <c r="D539" s="1" t="str">
        <f>"倉敷市水島南春日町３－１５"</f>
        <v>倉敷市水島南春日町３－１５</v>
      </c>
      <c r="E539" s="1" t="s">
        <v>25</v>
      </c>
    </row>
    <row r="540" spans="1:5" ht="40.15" customHeight="1" x14ac:dyDescent="0.4">
      <c r="A540" s="2">
        <v>536</v>
      </c>
      <c r="B540" s="1" t="s">
        <v>1921</v>
      </c>
      <c r="C540" s="1" t="s">
        <v>426</v>
      </c>
      <c r="D540" s="1" t="str">
        <f t="shared" ref="D540:D545" si="2">"倉敷市大島５３４－１"</f>
        <v>倉敷市大島５３４－１</v>
      </c>
      <c r="E540" s="1" t="s">
        <v>662</v>
      </c>
    </row>
    <row r="541" spans="1:5" ht="40.15" customHeight="1" x14ac:dyDescent="0.4">
      <c r="A541" s="2">
        <v>537</v>
      </c>
      <c r="B541" s="1" t="s">
        <v>1989</v>
      </c>
      <c r="C541" s="1" t="s">
        <v>426</v>
      </c>
      <c r="D541" s="1" t="str">
        <f t="shared" si="2"/>
        <v>倉敷市大島５３４－１</v>
      </c>
      <c r="E541" s="1" t="s">
        <v>662</v>
      </c>
    </row>
    <row r="542" spans="1:5" ht="40.15" customHeight="1" x14ac:dyDescent="0.4">
      <c r="A542" s="2">
        <v>538</v>
      </c>
      <c r="B542" s="1" t="s">
        <v>1736</v>
      </c>
      <c r="C542" s="1" t="s">
        <v>426</v>
      </c>
      <c r="D542" s="1" t="str">
        <f t="shared" si="2"/>
        <v>倉敷市大島５３４－１</v>
      </c>
      <c r="E542" s="1" t="s">
        <v>427</v>
      </c>
    </row>
    <row r="543" spans="1:5" ht="40.15" customHeight="1" x14ac:dyDescent="0.4">
      <c r="A543" s="2">
        <v>539</v>
      </c>
      <c r="B543" s="1" t="s">
        <v>1796</v>
      </c>
      <c r="C543" s="1" t="s">
        <v>426</v>
      </c>
      <c r="D543" s="1" t="str">
        <f t="shared" si="2"/>
        <v>倉敷市大島５３４－１</v>
      </c>
      <c r="E543" s="1" t="s">
        <v>662</v>
      </c>
    </row>
    <row r="544" spans="1:5" ht="40.15" customHeight="1" x14ac:dyDescent="0.4">
      <c r="A544" s="2">
        <v>540</v>
      </c>
      <c r="B544" s="1" t="s">
        <v>661</v>
      </c>
      <c r="C544" s="1" t="s">
        <v>426</v>
      </c>
      <c r="D544" s="1" t="str">
        <f t="shared" si="2"/>
        <v>倉敷市大島５３４－１</v>
      </c>
      <c r="E544" s="1" t="s">
        <v>662</v>
      </c>
    </row>
    <row r="545" spans="1:5" ht="40.15" customHeight="1" x14ac:dyDescent="0.4">
      <c r="A545" s="2">
        <v>541</v>
      </c>
      <c r="B545" s="1" t="s">
        <v>1797</v>
      </c>
      <c r="C545" s="1" t="s">
        <v>426</v>
      </c>
      <c r="D545" s="1" t="str">
        <f t="shared" si="2"/>
        <v>倉敷市大島５３４－１</v>
      </c>
      <c r="E545" s="1" t="s">
        <v>662</v>
      </c>
    </row>
    <row r="546" spans="1:5" ht="40.15" customHeight="1" x14ac:dyDescent="0.4">
      <c r="A546" s="2">
        <v>542</v>
      </c>
      <c r="B546" s="1" t="s">
        <v>891</v>
      </c>
      <c r="C546" s="1" t="s">
        <v>892</v>
      </c>
      <c r="D546" s="1" t="str">
        <f>"倉敷市西坂752-2"</f>
        <v>倉敷市西坂752-2</v>
      </c>
      <c r="E546" s="1" t="s">
        <v>269</v>
      </c>
    </row>
    <row r="547" spans="1:5" ht="40.15" customHeight="1" x14ac:dyDescent="0.4">
      <c r="A547" s="2">
        <v>543</v>
      </c>
      <c r="B547" s="1" t="s">
        <v>716</v>
      </c>
      <c r="C547" s="1" t="s">
        <v>717</v>
      </c>
      <c r="D547" s="1" t="s">
        <v>718</v>
      </c>
      <c r="E547" s="1" t="s">
        <v>8</v>
      </c>
    </row>
    <row r="548" spans="1:5" ht="40.15" customHeight="1" x14ac:dyDescent="0.4">
      <c r="A548" s="2">
        <v>544</v>
      </c>
      <c r="B548" s="1" t="s">
        <v>1531</v>
      </c>
      <c r="C548" s="1" t="s">
        <v>1532</v>
      </c>
      <c r="D548" s="1" t="str">
        <f>"倉敷市玉島八島６１７－４"</f>
        <v>倉敷市玉島八島６１７－４</v>
      </c>
      <c r="E548" s="1" t="s">
        <v>1533</v>
      </c>
    </row>
    <row r="549" spans="1:5" ht="40.15" customHeight="1" x14ac:dyDescent="0.4">
      <c r="A549" s="2">
        <v>545</v>
      </c>
      <c r="B549" s="1" t="s">
        <v>1972</v>
      </c>
      <c r="C549" s="1" t="s">
        <v>1973</v>
      </c>
      <c r="D549" s="1" t="str">
        <f>"倉敷市玉島黒崎３９１１－１"</f>
        <v>倉敷市玉島黒崎３９１１－１</v>
      </c>
      <c r="E549" s="1" t="s">
        <v>1609</v>
      </c>
    </row>
    <row r="550" spans="1:5" ht="40.15" customHeight="1" x14ac:dyDescent="0.4">
      <c r="A550" s="2">
        <v>546</v>
      </c>
      <c r="B550" s="1" t="s">
        <v>754</v>
      </c>
      <c r="C550" s="1" t="s">
        <v>755</v>
      </c>
      <c r="D550" s="1" t="s">
        <v>756</v>
      </c>
      <c r="E550" s="1" t="s">
        <v>8</v>
      </c>
    </row>
    <row r="551" spans="1:5" ht="40.15" customHeight="1" x14ac:dyDescent="0.4">
      <c r="A551" s="2">
        <v>547</v>
      </c>
      <c r="B551" s="1" t="s">
        <v>1902</v>
      </c>
      <c r="C551" s="1" t="s">
        <v>1903</v>
      </c>
      <c r="D551" s="1" t="str">
        <f>"倉敷市児島駅前１－８３"</f>
        <v>倉敷市児島駅前１－８３</v>
      </c>
      <c r="E551" s="1" t="s">
        <v>8</v>
      </c>
    </row>
    <row r="552" spans="1:5" ht="40.15" customHeight="1" x14ac:dyDescent="0.4">
      <c r="A552" s="2">
        <v>548</v>
      </c>
      <c r="B552" s="1" t="s">
        <v>1181</v>
      </c>
      <c r="C552" s="1" t="s">
        <v>1182</v>
      </c>
      <c r="D552" s="1" t="s">
        <v>1183</v>
      </c>
      <c r="E552" s="1" t="s">
        <v>1184</v>
      </c>
    </row>
    <row r="553" spans="1:5" ht="40.15" customHeight="1" x14ac:dyDescent="0.4">
      <c r="A553" s="2">
        <v>549</v>
      </c>
      <c r="B553" s="1" t="s">
        <v>760</v>
      </c>
      <c r="C553" s="1" t="s">
        <v>761</v>
      </c>
      <c r="D553" s="1" t="s">
        <v>762</v>
      </c>
      <c r="E553" s="1" t="s">
        <v>25</v>
      </c>
    </row>
    <row r="554" spans="1:5" ht="40.15" customHeight="1" x14ac:dyDescent="0.4">
      <c r="A554" s="2">
        <v>550</v>
      </c>
      <c r="B554" s="1" t="s">
        <v>1297</v>
      </c>
      <c r="C554" s="1" t="s">
        <v>544</v>
      </c>
      <c r="D554" s="1" t="str">
        <f>"倉敷市児島味野上２－８－３５"</f>
        <v>倉敷市児島味野上２－８－３５</v>
      </c>
      <c r="E554" s="1" t="s">
        <v>8</v>
      </c>
    </row>
    <row r="555" spans="1:5" ht="40.15" customHeight="1" x14ac:dyDescent="0.4">
      <c r="A555" s="2">
        <v>551</v>
      </c>
      <c r="B555" s="1" t="s">
        <v>543</v>
      </c>
      <c r="C555" s="1" t="s">
        <v>544</v>
      </c>
      <c r="D555" s="1" t="s">
        <v>545</v>
      </c>
      <c r="E555" s="1" t="s">
        <v>25</v>
      </c>
    </row>
    <row r="556" spans="1:5" ht="40.15" customHeight="1" x14ac:dyDescent="0.4">
      <c r="A556" s="2">
        <v>552</v>
      </c>
      <c r="B556" s="1" t="s">
        <v>1615</v>
      </c>
      <c r="C556" s="1" t="s">
        <v>1616</v>
      </c>
      <c r="D556" s="1" t="s">
        <v>218</v>
      </c>
      <c r="E556" s="1" t="s">
        <v>8</v>
      </c>
    </row>
    <row r="557" spans="1:5" ht="40.15" customHeight="1" x14ac:dyDescent="0.4">
      <c r="A557" s="2">
        <v>553</v>
      </c>
      <c r="B557" s="1" t="s">
        <v>1014</v>
      </c>
      <c r="C557" s="1" t="s">
        <v>1015</v>
      </c>
      <c r="D557" s="1" t="str">
        <f>"倉敷市児島味野６丁目１－１０"</f>
        <v>倉敷市児島味野６丁目１－１０</v>
      </c>
      <c r="E557" s="1" t="s">
        <v>8</v>
      </c>
    </row>
    <row r="558" spans="1:5" ht="40.15" customHeight="1" x14ac:dyDescent="0.4">
      <c r="A558" s="2">
        <v>554</v>
      </c>
      <c r="B558" s="1" t="s">
        <v>1840</v>
      </c>
      <c r="C558" s="1" t="s">
        <v>1841</v>
      </c>
      <c r="D558" s="1" t="str">
        <f>"倉敷市八王寺町１７４－７"</f>
        <v>倉敷市八王寺町１７４－７</v>
      </c>
      <c r="E558" s="1" t="s">
        <v>8</v>
      </c>
    </row>
    <row r="559" spans="1:5" ht="40.15" customHeight="1" x14ac:dyDescent="0.4">
      <c r="A559" s="2">
        <v>555</v>
      </c>
      <c r="B559" s="1" t="s">
        <v>1509</v>
      </c>
      <c r="C559" s="1" t="s">
        <v>1510</v>
      </c>
      <c r="D559" s="1" t="s">
        <v>1511</v>
      </c>
      <c r="E559" s="1" t="s">
        <v>1512</v>
      </c>
    </row>
    <row r="560" spans="1:5" ht="40.15" customHeight="1" x14ac:dyDescent="0.4">
      <c r="A560" s="2">
        <v>556</v>
      </c>
      <c r="B560" s="1" t="s">
        <v>1279</v>
      </c>
      <c r="C560" s="1" t="s">
        <v>1280</v>
      </c>
      <c r="D560" s="1" t="s">
        <v>1281</v>
      </c>
      <c r="E560" s="1" t="s">
        <v>25</v>
      </c>
    </row>
    <row r="561" spans="1:5" ht="40.15" customHeight="1" x14ac:dyDescent="0.4">
      <c r="A561" s="2">
        <v>557</v>
      </c>
      <c r="B561" s="1" t="s">
        <v>1965</v>
      </c>
      <c r="C561" s="1" t="s">
        <v>1966</v>
      </c>
      <c r="D561" s="1" t="s">
        <v>1967</v>
      </c>
      <c r="E561" s="1" t="s">
        <v>1968</v>
      </c>
    </row>
    <row r="562" spans="1:5" ht="40.15" customHeight="1" x14ac:dyDescent="0.4">
      <c r="A562" s="2">
        <v>558</v>
      </c>
      <c r="B562" s="1" t="s">
        <v>801</v>
      </c>
      <c r="C562" s="1" t="s">
        <v>802</v>
      </c>
      <c r="D562" s="1" t="str">
        <f>"倉敷市笹沖１６３－１２"</f>
        <v>倉敷市笹沖１６３－１２</v>
      </c>
      <c r="E562" s="1" t="s">
        <v>269</v>
      </c>
    </row>
    <row r="563" spans="1:5" ht="40.15" customHeight="1" x14ac:dyDescent="0.4">
      <c r="A563" s="2">
        <v>559</v>
      </c>
      <c r="B563" s="1" t="s">
        <v>1411</v>
      </c>
      <c r="C563" s="1" t="s">
        <v>808</v>
      </c>
      <c r="D563" s="1" t="str">
        <f>"倉敷市白楽町１２５－１３"</f>
        <v>倉敷市白楽町１２５－１３</v>
      </c>
      <c r="E563" s="1" t="s">
        <v>999</v>
      </c>
    </row>
    <row r="564" spans="1:5" ht="40.15" customHeight="1" x14ac:dyDescent="0.4">
      <c r="A564" s="2">
        <v>560</v>
      </c>
      <c r="B564" s="1" t="s">
        <v>807</v>
      </c>
      <c r="C564" s="1" t="s">
        <v>808</v>
      </c>
      <c r="D564" s="1" t="str">
        <f>"倉敷市白楽町１２５－１３"</f>
        <v>倉敷市白楽町１２５－１３</v>
      </c>
      <c r="E564" s="1" t="s">
        <v>219</v>
      </c>
    </row>
    <row r="565" spans="1:5" ht="40.15" customHeight="1" x14ac:dyDescent="0.4">
      <c r="A565" s="2">
        <v>561</v>
      </c>
      <c r="B565" s="1" t="s">
        <v>809</v>
      </c>
      <c r="C565" s="1" t="s">
        <v>808</v>
      </c>
      <c r="D565" s="1" t="str">
        <f>"倉敷市白楽町１２５－１３"</f>
        <v>倉敷市白楽町１２５－１３</v>
      </c>
      <c r="E565" s="1" t="s">
        <v>219</v>
      </c>
    </row>
    <row r="566" spans="1:5" ht="40.15" customHeight="1" x14ac:dyDescent="0.4">
      <c r="A566" s="2">
        <v>562</v>
      </c>
      <c r="B566" s="1" t="s">
        <v>1070</v>
      </c>
      <c r="C566" s="1" t="s">
        <v>1071</v>
      </c>
      <c r="D566" s="1" t="str">
        <f>"倉敷市福島６７４－１"</f>
        <v>倉敷市福島６７４－１</v>
      </c>
      <c r="E566" s="1" t="s">
        <v>1072</v>
      </c>
    </row>
    <row r="567" spans="1:5" ht="40.15" customHeight="1" x14ac:dyDescent="0.4">
      <c r="A567" s="2">
        <v>563</v>
      </c>
      <c r="B567" s="1" t="s">
        <v>1073</v>
      </c>
      <c r="C567" s="1" t="s">
        <v>1071</v>
      </c>
      <c r="D567" s="1" t="str">
        <f>"倉敷市福島６７４－１"</f>
        <v>倉敷市福島６７４－１</v>
      </c>
      <c r="E567" s="1" t="s">
        <v>1074</v>
      </c>
    </row>
    <row r="568" spans="1:5" ht="40.15" customHeight="1" x14ac:dyDescent="0.4">
      <c r="A568" s="2">
        <v>564</v>
      </c>
      <c r="B568" s="1" t="s">
        <v>1024</v>
      </c>
      <c r="C568" s="1" t="s">
        <v>270</v>
      </c>
      <c r="D568" s="1" t="str">
        <f>"倉敷市藤戸町藤戸１５７３－１"</f>
        <v>倉敷市藤戸町藤戸１５７３－１</v>
      </c>
      <c r="E568" s="1" t="s">
        <v>580</v>
      </c>
    </row>
    <row r="569" spans="1:5" ht="40.15" customHeight="1" x14ac:dyDescent="0.4">
      <c r="A569" s="2">
        <v>565</v>
      </c>
      <c r="B569" s="1" t="s">
        <v>800</v>
      </c>
      <c r="C569" s="1" t="s">
        <v>270</v>
      </c>
      <c r="D569" s="1" t="str">
        <f>"倉敷市藤戸町藤戸１５７３－１"</f>
        <v>倉敷市藤戸町藤戸１５７３－１</v>
      </c>
      <c r="E569" s="1" t="s">
        <v>28</v>
      </c>
    </row>
    <row r="570" spans="1:5" ht="40.15" customHeight="1" x14ac:dyDescent="0.4">
      <c r="A570" s="2">
        <v>566</v>
      </c>
      <c r="B570" s="1" t="s">
        <v>1862</v>
      </c>
      <c r="C570" s="1" t="s">
        <v>270</v>
      </c>
      <c r="D570" s="1" t="str">
        <f>"倉敷市藤戸町藤戸１５７３－１"</f>
        <v>倉敷市藤戸町藤戸１５７３－１</v>
      </c>
      <c r="E570" s="1" t="s">
        <v>8</v>
      </c>
    </row>
    <row r="571" spans="1:5" ht="40.15" customHeight="1" x14ac:dyDescent="0.4">
      <c r="A571" s="2">
        <v>567</v>
      </c>
      <c r="B571" s="1" t="s">
        <v>1863</v>
      </c>
      <c r="C571" s="1" t="s">
        <v>270</v>
      </c>
      <c r="D571" s="1" t="str">
        <f>"倉敷市藤戸町藤戸１５７３－１"</f>
        <v>倉敷市藤戸町藤戸１５７３－１</v>
      </c>
      <c r="E571" s="1" t="s">
        <v>8</v>
      </c>
    </row>
    <row r="572" spans="1:5" ht="40.15" customHeight="1" x14ac:dyDescent="0.4">
      <c r="A572" s="2">
        <v>568</v>
      </c>
      <c r="B572" s="1" t="s">
        <v>940</v>
      </c>
      <c r="C572" s="1" t="s">
        <v>270</v>
      </c>
      <c r="D572" s="1" t="str">
        <f>"倉敷市藤戸町藤戸１５７３－１"</f>
        <v>倉敷市藤戸町藤戸１５７３－１</v>
      </c>
      <c r="E572" s="1" t="s">
        <v>495</v>
      </c>
    </row>
    <row r="573" spans="1:5" ht="40.15" customHeight="1" x14ac:dyDescent="0.4">
      <c r="A573" s="2">
        <v>569</v>
      </c>
      <c r="B573" s="1" t="s">
        <v>1236</v>
      </c>
      <c r="C573" s="1" t="s">
        <v>535</v>
      </c>
      <c r="D573" s="1" t="str">
        <f>"倉敷市玉島７５０－１"</f>
        <v>倉敷市玉島７５０－１</v>
      </c>
      <c r="E573" s="1" t="s">
        <v>1237</v>
      </c>
    </row>
    <row r="574" spans="1:5" ht="40.15" customHeight="1" x14ac:dyDescent="0.4">
      <c r="A574" s="2">
        <v>570</v>
      </c>
      <c r="B574" s="1" t="s">
        <v>534</v>
      </c>
      <c r="C574" s="1" t="s">
        <v>535</v>
      </c>
      <c r="D574" s="1" t="str">
        <f>"倉敷市玉島７５０－１"</f>
        <v>倉敷市玉島７５０－１</v>
      </c>
      <c r="E574" s="1" t="s">
        <v>8</v>
      </c>
    </row>
    <row r="575" spans="1:5" ht="40.15" customHeight="1" x14ac:dyDescent="0.4">
      <c r="A575" s="2">
        <v>571</v>
      </c>
      <c r="B575" s="1" t="s">
        <v>1243</v>
      </c>
      <c r="C575" s="1" t="s">
        <v>535</v>
      </c>
      <c r="D575" s="1" t="str">
        <f>"倉敷市玉島７５０－１"</f>
        <v>倉敷市玉島７５０－１</v>
      </c>
      <c r="E575" s="1" t="s">
        <v>61</v>
      </c>
    </row>
    <row r="576" spans="1:5" ht="40.15" customHeight="1" x14ac:dyDescent="0.4">
      <c r="A576" s="2">
        <v>572</v>
      </c>
      <c r="B576" s="1" t="s">
        <v>1362</v>
      </c>
      <c r="C576" s="1" t="s">
        <v>535</v>
      </c>
      <c r="D576" s="1" t="str">
        <f>"倉敷市玉島７５０－１"</f>
        <v>倉敷市玉島７５０－１</v>
      </c>
      <c r="E576" s="1" t="s">
        <v>61</v>
      </c>
    </row>
    <row r="577" spans="1:5" ht="40.15" customHeight="1" x14ac:dyDescent="0.4">
      <c r="A577" s="2">
        <v>573</v>
      </c>
      <c r="B577" s="1" t="s">
        <v>827</v>
      </c>
      <c r="C577" s="1" t="s">
        <v>828</v>
      </c>
      <c r="D577" s="1" t="s">
        <v>829</v>
      </c>
      <c r="E577" s="1" t="s">
        <v>269</v>
      </c>
    </row>
    <row r="578" spans="1:5" ht="40.15" customHeight="1" x14ac:dyDescent="0.4">
      <c r="A578" s="2">
        <v>574</v>
      </c>
      <c r="B578" s="1" t="s">
        <v>1215</v>
      </c>
      <c r="C578" s="1" t="s">
        <v>1216</v>
      </c>
      <c r="D578" s="1" t="str">
        <f>"倉敷市児島上の町３－１－１０"</f>
        <v>倉敷市児島上の町３－１－１０</v>
      </c>
      <c r="E578" s="1" t="s">
        <v>8</v>
      </c>
    </row>
    <row r="579" spans="1:5" ht="40.15" customHeight="1" x14ac:dyDescent="0.4">
      <c r="A579" s="2">
        <v>575</v>
      </c>
      <c r="B579" s="1" t="s">
        <v>1102</v>
      </c>
      <c r="C579" s="1" t="s">
        <v>418</v>
      </c>
      <c r="D579" s="1" t="s">
        <v>419</v>
      </c>
      <c r="E579" s="1" t="s">
        <v>533</v>
      </c>
    </row>
    <row r="580" spans="1:5" ht="40.15" customHeight="1" x14ac:dyDescent="0.4">
      <c r="A580" s="2">
        <v>576</v>
      </c>
      <c r="B580" s="1" t="s">
        <v>1103</v>
      </c>
      <c r="C580" s="1" t="s">
        <v>418</v>
      </c>
      <c r="D580" s="1" t="s">
        <v>419</v>
      </c>
      <c r="E580" s="1" t="s">
        <v>40</v>
      </c>
    </row>
    <row r="581" spans="1:5" ht="40.15" customHeight="1" x14ac:dyDescent="0.4">
      <c r="A581" s="2">
        <v>577</v>
      </c>
      <c r="B581" s="1" t="s">
        <v>417</v>
      </c>
      <c r="C581" s="1" t="s">
        <v>418</v>
      </c>
      <c r="D581" s="1" t="s">
        <v>419</v>
      </c>
      <c r="E581" s="1" t="s">
        <v>201</v>
      </c>
    </row>
    <row r="582" spans="1:5" ht="40.15" customHeight="1" x14ac:dyDescent="0.4">
      <c r="A582" s="2">
        <v>578</v>
      </c>
      <c r="B582" s="1" t="s">
        <v>1322</v>
      </c>
      <c r="C582" s="1" t="s">
        <v>418</v>
      </c>
      <c r="D582" s="1" t="str">
        <f>"倉敷市鶴形１－３－１０"</f>
        <v>倉敷市鶴形１－３－１０</v>
      </c>
      <c r="E582" s="1" t="s">
        <v>40</v>
      </c>
    </row>
    <row r="583" spans="1:5" ht="40.15" customHeight="1" x14ac:dyDescent="0.4">
      <c r="A583" s="2">
        <v>579</v>
      </c>
      <c r="B583" s="1" t="s">
        <v>1738</v>
      </c>
      <c r="C583" s="1" t="s">
        <v>418</v>
      </c>
      <c r="D583" s="1" t="str">
        <f>"倉敷市鶴形１－３－１０"</f>
        <v>倉敷市鶴形１－３－１０</v>
      </c>
      <c r="E583" s="1" t="s">
        <v>40</v>
      </c>
    </row>
    <row r="584" spans="1:5" ht="40.15" customHeight="1" x14ac:dyDescent="0.4">
      <c r="A584" s="2">
        <v>580</v>
      </c>
      <c r="B584" s="1" t="s">
        <v>1739</v>
      </c>
      <c r="C584" s="1" t="s">
        <v>418</v>
      </c>
      <c r="D584" s="1" t="str">
        <f>"倉敷市鶴形１－３－１０"</f>
        <v>倉敷市鶴形１－３－１０</v>
      </c>
      <c r="E584" s="1" t="s">
        <v>61</v>
      </c>
    </row>
    <row r="585" spans="1:5" ht="40.15" customHeight="1" x14ac:dyDescent="0.4">
      <c r="A585" s="2">
        <v>581</v>
      </c>
      <c r="B585" s="1" t="s">
        <v>1151</v>
      </c>
      <c r="C585" s="1" t="s">
        <v>418</v>
      </c>
      <c r="D585" s="1" t="s">
        <v>419</v>
      </c>
      <c r="E585" s="1" t="s">
        <v>61</v>
      </c>
    </row>
    <row r="586" spans="1:5" ht="40.15" customHeight="1" x14ac:dyDescent="0.4">
      <c r="A586" s="2">
        <v>582</v>
      </c>
      <c r="B586" s="1" t="s">
        <v>1152</v>
      </c>
      <c r="C586" s="1" t="s">
        <v>418</v>
      </c>
      <c r="D586" s="1" t="s">
        <v>419</v>
      </c>
      <c r="E586" s="1" t="s">
        <v>40</v>
      </c>
    </row>
    <row r="587" spans="1:5" ht="40.15" customHeight="1" x14ac:dyDescent="0.4">
      <c r="A587" s="2">
        <v>583</v>
      </c>
      <c r="B587" s="1" t="s">
        <v>1490</v>
      </c>
      <c r="C587" s="1" t="s">
        <v>418</v>
      </c>
      <c r="D587" s="1" t="s">
        <v>419</v>
      </c>
      <c r="E587" s="1" t="s">
        <v>147</v>
      </c>
    </row>
    <row r="588" spans="1:5" ht="40.15" customHeight="1" x14ac:dyDescent="0.4">
      <c r="A588" s="2">
        <v>584</v>
      </c>
      <c r="B588" s="1" t="s">
        <v>1904</v>
      </c>
      <c r="C588" s="1" t="s">
        <v>1905</v>
      </c>
      <c r="D588" s="1" t="s">
        <v>1906</v>
      </c>
      <c r="E588" s="1" t="s">
        <v>40</v>
      </c>
    </row>
    <row r="589" spans="1:5" ht="40.15" customHeight="1" x14ac:dyDescent="0.4">
      <c r="A589" s="2">
        <v>585</v>
      </c>
      <c r="B589" s="1" t="s">
        <v>850</v>
      </c>
      <c r="C589" s="1" t="s">
        <v>851</v>
      </c>
      <c r="D589" s="1" t="str">
        <f>"倉敷市美和２丁目９－１３"</f>
        <v>倉敷市美和２丁目９－１３</v>
      </c>
      <c r="E589" s="1" t="s">
        <v>25</v>
      </c>
    </row>
    <row r="590" spans="1:5" ht="40.15" customHeight="1" x14ac:dyDescent="0.4">
      <c r="A590" s="2">
        <v>586</v>
      </c>
      <c r="B590" s="1" t="s">
        <v>852</v>
      </c>
      <c r="C590" s="1" t="s">
        <v>853</v>
      </c>
      <c r="D590" s="1" t="str">
        <f>"倉敷市平田４０３－１０"</f>
        <v>倉敷市平田４０３－１０</v>
      </c>
      <c r="E590" s="1" t="s">
        <v>854</v>
      </c>
    </row>
    <row r="591" spans="1:5" ht="40.15" customHeight="1" x14ac:dyDescent="0.4">
      <c r="A591" s="2">
        <v>587</v>
      </c>
      <c r="B591" s="1" t="s">
        <v>1709</v>
      </c>
      <c r="C591" s="1" t="s">
        <v>751</v>
      </c>
      <c r="D591" s="1" t="s">
        <v>752</v>
      </c>
      <c r="E591" s="1" t="s">
        <v>61</v>
      </c>
    </row>
    <row r="592" spans="1:5" ht="40.15" customHeight="1" x14ac:dyDescent="0.4">
      <c r="A592" s="2">
        <v>588</v>
      </c>
      <c r="B592" s="1" t="s">
        <v>1120</v>
      </c>
      <c r="C592" s="1" t="s">
        <v>751</v>
      </c>
      <c r="D592" s="1" t="s">
        <v>752</v>
      </c>
      <c r="E592" s="1" t="s">
        <v>25</v>
      </c>
    </row>
    <row r="593" spans="1:5" ht="40.15" customHeight="1" x14ac:dyDescent="0.4">
      <c r="A593" s="2">
        <v>589</v>
      </c>
      <c r="B593" s="1" t="s">
        <v>750</v>
      </c>
      <c r="C593" s="1" t="s">
        <v>751</v>
      </c>
      <c r="D593" s="1" t="s">
        <v>752</v>
      </c>
      <c r="E593" s="1" t="s">
        <v>401</v>
      </c>
    </row>
    <row r="594" spans="1:5" ht="40.15" customHeight="1" x14ac:dyDescent="0.4">
      <c r="A594" s="2">
        <v>590</v>
      </c>
      <c r="B594" s="1" t="s">
        <v>1140</v>
      </c>
      <c r="C594" s="1" t="s">
        <v>751</v>
      </c>
      <c r="D594" s="1" t="s">
        <v>752</v>
      </c>
      <c r="E594" s="1" t="s">
        <v>8</v>
      </c>
    </row>
    <row r="595" spans="1:5" ht="40.15" customHeight="1" x14ac:dyDescent="0.4">
      <c r="A595" s="2">
        <v>591</v>
      </c>
      <c r="B595" s="1" t="s">
        <v>1978</v>
      </c>
      <c r="C595" s="1" t="s">
        <v>751</v>
      </c>
      <c r="D595" s="1" t="s">
        <v>752</v>
      </c>
      <c r="E595" s="1" t="s">
        <v>40</v>
      </c>
    </row>
    <row r="596" spans="1:5" ht="40.15" customHeight="1" x14ac:dyDescent="0.4">
      <c r="A596" s="2">
        <v>592</v>
      </c>
      <c r="B596" s="1" t="s">
        <v>855</v>
      </c>
      <c r="C596" s="1" t="s">
        <v>856</v>
      </c>
      <c r="D596" s="1" t="str">
        <f>"倉敷市阿知３－２２－１３"</f>
        <v>倉敷市阿知３－２２－１３</v>
      </c>
      <c r="E596" s="1" t="s">
        <v>208</v>
      </c>
    </row>
    <row r="597" spans="1:5" ht="40.15" customHeight="1" x14ac:dyDescent="0.4">
      <c r="A597" s="2">
        <v>593</v>
      </c>
      <c r="B597" s="1" t="s">
        <v>1682</v>
      </c>
      <c r="C597" s="1" t="s">
        <v>344</v>
      </c>
      <c r="D597" s="1" t="str">
        <f t="shared" ref="D597:D604" si="3">"倉敷市水島南春日町１－１"</f>
        <v>倉敷市水島南春日町１－１</v>
      </c>
      <c r="E597" s="1" t="s">
        <v>201</v>
      </c>
    </row>
    <row r="598" spans="1:5" ht="40.15" customHeight="1" x14ac:dyDescent="0.4">
      <c r="A598" s="2">
        <v>594</v>
      </c>
      <c r="B598" s="1" t="s">
        <v>343</v>
      </c>
      <c r="C598" s="1" t="s">
        <v>344</v>
      </c>
      <c r="D598" s="1" t="str">
        <f t="shared" si="3"/>
        <v>倉敷市水島南春日町１－１</v>
      </c>
      <c r="E598" s="1" t="s">
        <v>345</v>
      </c>
    </row>
    <row r="599" spans="1:5" ht="40.15" customHeight="1" x14ac:dyDescent="0.4">
      <c r="A599" s="2">
        <v>595</v>
      </c>
      <c r="B599" s="1" t="s">
        <v>1455</v>
      </c>
      <c r="C599" s="1" t="s">
        <v>344</v>
      </c>
      <c r="D599" s="1" t="str">
        <f t="shared" si="3"/>
        <v>倉敷市水島南春日町１－１</v>
      </c>
      <c r="E599" s="1" t="s">
        <v>8</v>
      </c>
    </row>
    <row r="600" spans="1:5" ht="40.15" customHeight="1" x14ac:dyDescent="0.4">
      <c r="A600" s="2">
        <v>596</v>
      </c>
      <c r="B600" s="1" t="s">
        <v>369</v>
      </c>
      <c r="C600" s="1" t="s">
        <v>344</v>
      </c>
      <c r="D600" s="1" t="str">
        <f t="shared" si="3"/>
        <v>倉敷市水島南春日町１－１</v>
      </c>
      <c r="E600" s="1" t="s">
        <v>40</v>
      </c>
    </row>
    <row r="601" spans="1:5" ht="40.15" customHeight="1" x14ac:dyDescent="0.4">
      <c r="A601" s="2">
        <v>597</v>
      </c>
      <c r="B601" s="1" t="s">
        <v>399</v>
      </c>
      <c r="C601" s="1" t="s">
        <v>344</v>
      </c>
      <c r="D601" s="1" t="str">
        <f t="shared" si="3"/>
        <v>倉敷市水島南春日町１－１</v>
      </c>
      <c r="E601" s="1" t="s">
        <v>40</v>
      </c>
    </row>
    <row r="602" spans="1:5" ht="40.15" customHeight="1" x14ac:dyDescent="0.4">
      <c r="A602" s="2">
        <v>598</v>
      </c>
      <c r="B602" s="1" t="s">
        <v>416</v>
      </c>
      <c r="C602" s="1" t="s">
        <v>344</v>
      </c>
      <c r="D602" s="1" t="str">
        <f t="shared" si="3"/>
        <v>倉敷市水島南春日町１－１</v>
      </c>
      <c r="E602" s="1" t="s">
        <v>364</v>
      </c>
    </row>
    <row r="603" spans="1:5" ht="40.15" customHeight="1" x14ac:dyDescent="0.4">
      <c r="A603" s="2">
        <v>599</v>
      </c>
      <c r="B603" s="1" t="s">
        <v>1295</v>
      </c>
      <c r="C603" s="1" t="s">
        <v>344</v>
      </c>
      <c r="D603" s="1" t="str">
        <f t="shared" si="3"/>
        <v>倉敷市水島南春日町１－１</v>
      </c>
      <c r="E603" s="1" t="s">
        <v>8</v>
      </c>
    </row>
    <row r="604" spans="1:5" ht="40.15" customHeight="1" x14ac:dyDescent="0.4">
      <c r="A604" s="2">
        <v>600</v>
      </c>
      <c r="B604" s="1" t="s">
        <v>440</v>
      </c>
      <c r="C604" s="1" t="s">
        <v>344</v>
      </c>
      <c r="D604" s="1" t="str">
        <f t="shared" si="3"/>
        <v>倉敷市水島南春日町１－１</v>
      </c>
      <c r="E604" s="1" t="s">
        <v>205</v>
      </c>
    </row>
    <row r="605" spans="1:5" ht="40.15" customHeight="1" x14ac:dyDescent="0.4">
      <c r="A605" s="2">
        <v>601</v>
      </c>
      <c r="B605" s="1" t="s">
        <v>1787</v>
      </c>
      <c r="C605" s="1" t="s">
        <v>344</v>
      </c>
      <c r="D605" s="1" t="s">
        <v>1477</v>
      </c>
      <c r="E605" s="1" t="s">
        <v>61</v>
      </c>
    </row>
    <row r="606" spans="1:5" ht="40.15" customHeight="1" x14ac:dyDescent="0.4">
      <c r="A606" s="2">
        <v>602</v>
      </c>
      <c r="B606" s="1" t="s">
        <v>516</v>
      </c>
      <c r="C606" s="1" t="s">
        <v>344</v>
      </c>
      <c r="D606" s="1" t="str">
        <f t="shared" ref="D606:D613" si="4">"倉敷市水島南春日町１－１"</f>
        <v>倉敷市水島南春日町１－１</v>
      </c>
      <c r="E606" s="1" t="s">
        <v>8</v>
      </c>
    </row>
    <row r="607" spans="1:5" ht="40.15" customHeight="1" x14ac:dyDescent="0.4">
      <c r="A607" s="2">
        <v>603</v>
      </c>
      <c r="B607" s="1" t="s">
        <v>590</v>
      </c>
      <c r="C607" s="1" t="s">
        <v>344</v>
      </c>
      <c r="D607" s="1" t="str">
        <f t="shared" si="4"/>
        <v>倉敷市水島南春日町１－１</v>
      </c>
      <c r="E607" s="1" t="s">
        <v>8</v>
      </c>
    </row>
    <row r="608" spans="1:5" ht="40.15" customHeight="1" x14ac:dyDescent="0.4">
      <c r="A608" s="2">
        <v>604</v>
      </c>
      <c r="B608" s="1" t="s">
        <v>645</v>
      </c>
      <c r="C608" s="1" t="s">
        <v>344</v>
      </c>
      <c r="D608" s="1" t="str">
        <f t="shared" si="4"/>
        <v>倉敷市水島南春日町１－１</v>
      </c>
      <c r="E608" s="1" t="s">
        <v>8</v>
      </c>
    </row>
    <row r="609" spans="1:5" ht="40.15" customHeight="1" x14ac:dyDescent="0.4">
      <c r="A609" s="2">
        <v>605</v>
      </c>
      <c r="B609" s="1" t="s">
        <v>1962</v>
      </c>
      <c r="C609" s="1" t="s">
        <v>344</v>
      </c>
      <c r="D609" s="1" t="str">
        <f t="shared" si="4"/>
        <v>倉敷市水島南春日町１－１</v>
      </c>
      <c r="E609" s="1" t="s">
        <v>208</v>
      </c>
    </row>
    <row r="610" spans="1:5" ht="40.15" customHeight="1" x14ac:dyDescent="0.4">
      <c r="A610" s="2">
        <v>606</v>
      </c>
      <c r="B610" s="1" t="s">
        <v>1964</v>
      </c>
      <c r="C610" s="1" t="s">
        <v>344</v>
      </c>
      <c r="D610" s="1" t="str">
        <f t="shared" si="4"/>
        <v>倉敷市水島南春日町１－１</v>
      </c>
      <c r="E610" s="1" t="s">
        <v>8</v>
      </c>
    </row>
    <row r="611" spans="1:5" ht="40.15" customHeight="1" x14ac:dyDescent="0.4">
      <c r="A611" s="2">
        <v>607</v>
      </c>
      <c r="B611" s="1" t="s">
        <v>763</v>
      </c>
      <c r="C611" s="1" t="s">
        <v>344</v>
      </c>
      <c r="D611" s="1" t="str">
        <f t="shared" si="4"/>
        <v>倉敷市水島南春日町１－１</v>
      </c>
      <c r="E611" s="1" t="s">
        <v>61</v>
      </c>
    </row>
    <row r="612" spans="1:5" ht="40.15" customHeight="1" x14ac:dyDescent="0.4">
      <c r="A612" s="2">
        <v>608</v>
      </c>
      <c r="B612" s="1" t="s">
        <v>1757</v>
      </c>
      <c r="C612" s="1" t="s">
        <v>344</v>
      </c>
      <c r="D612" s="1" t="str">
        <f t="shared" si="4"/>
        <v>倉敷市水島南春日町１－１</v>
      </c>
      <c r="E612" s="1" t="s">
        <v>8</v>
      </c>
    </row>
    <row r="613" spans="1:5" ht="40.15" customHeight="1" x14ac:dyDescent="0.4">
      <c r="A613" s="2">
        <v>609</v>
      </c>
      <c r="B613" s="1" t="s">
        <v>1868</v>
      </c>
      <c r="C613" s="1" t="s">
        <v>344</v>
      </c>
      <c r="D613" s="1" t="str">
        <f t="shared" si="4"/>
        <v>倉敷市水島南春日町１－１</v>
      </c>
      <c r="E613" s="1" t="s">
        <v>8</v>
      </c>
    </row>
    <row r="614" spans="1:5" ht="40.15" customHeight="1" x14ac:dyDescent="0.4">
      <c r="A614" s="2">
        <v>610</v>
      </c>
      <c r="B614" s="1" t="s">
        <v>1476</v>
      </c>
      <c r="C614" s="1" t="s">
        <v>344</v>
      </c>
      <c r="D614" s="1" t="s">
        <v>1477</v>
      </c>
      <c r="E614" s="1" t="s">
        <v>364</v>
      </c>
    </row>
    <row r="615" spans="1:5" ht="40.15" customHeight="1" x14ac:dyDescent="0.4">
      <c r="A615" s="2">
        <v>611</v>
      </c>
      <c r="B615" s="1" t="s">
        <v>908</v>
      </c>
      <c r="C615" s="1" t="s">
        <v>344</v>
      </c>
      <c r="D615" s="1" t="str">
        <f>"倉敷市水島南春日町１－１"</f>
        <v>倉敷市水島南春日町１－１</v>
      </c>
      <c r="E615" s="1" t="s">
        <v>40</v>
      </c>
    </row>
    <row r="616" spans="1:5" ht="40.15" customHeight="1" x14ac:dyDescent="0.4">
      <c r="A616" s="2">
        <v>612</v>
      </c>
      <c r="B616" s="1" t="s">
        <v>1446</v>
      </c>
      <c r="C616" s="1" t="s">
        <v>344</v>
      </c>
      <c r="D616" s="1" t="str">
        <f>"倉敷市水島南春日町１－１"</f>
        <v>倉敷市水島南春日町１－１</v>
      </c>
      <c r="E616" s="1" t="s">
        <v>8</v>
      </c>
    </row>
    <row r="617" spans="1:5" ht="40.15" customHeight="1" x14ac:dyDescent="0.4">
      <c r="A617" s="2">
        <v>613</v>
      </c>
      <c r="B617" s="1" t="s">
        <v>936</v>
      </c>
      <c r="C617" s="1" t="s">
        <v>344</v>
      </c>
      <c r="D617" s="1" t="str">
        <f>"倉敷市水島南春日町１－１"</f>
        <v>倉敷市水島南春日町１－１</v>
      </c>
      <c r="E617" s="1" t="s">
        <v>8</v>
      </c>
    </row>
    <row r="618" spans="1:5" ht="40.15" customHeight="1" x14ac:dyDescent="0.4">
      <c r="A618" s="2">
        <v>614</v>
      </c>
      <c r="B618" s="1" t="s">
        <v>935</v>
      </c>
      <c r="C618" s="1" t="s">
        <v>344</v>
      </c>
      <c r="D618" s="1" t="str">
        <f>"倉敷市水島南春日町１－１"</f>
        <v>倉敷市水島南春日町１－１</v>
      </c>
      <c r="E618" s="1" t="s">
        <v>364</v>
      </c>
    </row>
    <row r="619" spans="1:5" ht="40.15" customHeight="1" x14ac:dyDescent="0.4">
      <c r="A619" s="2">
        <v>615</v>
      </c>
      <c r="B619" s="1" t="s">
        <v>1030</v>
      </c>
      <c r="C619" s="1" t="s">
        <v>558</v>
      </c>
      <c r="D619" s="1" t="s">
        <v>559</v>
      </c>
      <c r="E619" s="1" t="s">
        <v>8</v>
      </c>
    </row>
    <row r="620" spans="1:5" ht="40.15" customHeight="1" x14ac:dyDescent="0.4">
      <c r="A620" s="2">
        <v>616</v>
      </c>
      <c r="B620" s="1" t="s">
        <v>557</v>
      </c>
      <c r="C620" s="1" t="s">
        <v>558</v>
      </c>
      <c r="D620" s="1" t="s">
        <v>559</v>
      </c>
      <c r="E620" s="1" t="s">
        <v>61</v>
      </c>
    </row>
    <row r="621" spans="1:5" ht="40.15" customHeight="1" x14ac:dyDescent="0.4">
      <c r="A621" s="2">
        <v>617</v>
      </c>
      <c r="B621" s="1" t="s">
        <v>684</v>
      </c>
      <c r="C621" s="1" t="s">
        <v>558</v>
      </c>
      <c r="D621" s="1" t="s">
        <v>559</v>
      </c>
      <c r="E621" s="1" t="s">
        <v>8</v>
      </c>
    </row>
    <row r="622" spans="1:5" ht="40.15" customHeight="1" x14ac:dyDescent="0.4">
      <c r="A622" s="2">
        <v>618</v>
      </c>
      <c r="B622" s="1" t="s">
        <v>865</v>
      </c>
      <c r="C622" s="1" t="s">
        <v>558</v>
      </c>
      <c r="D622" s="1" t="s">
        <v>559</v>
      </c>
      <c r="E622" s="1" t="s">
        <v>40</v>
      </c>
    </row>
    <row r="623" spans="1:5" ht="40.15" customHeight="1" x14ac:dyDescent="0.4">
      <c r="A623" s="2">
        <v>619</v>
      </c>
      <c r="B623" s="1" t="s">
        <v>871</v>
      </c>
      <c r="C623" s="1" t="s">
        <v>558</v>
      </c>
      <c r="D623" s="1" t="s">
        <v>559</v>
      </c>
      <c r="E623" s="1" t="s">
        <v>61</v>
      </c>
    </row>
    <row r="624" spans="1:5" ht="40.15" customHeight="1" x14ac:dyDescent="0.4">
      <c r="A624" s="2">
        <v>620</v>
      </c>
      <c r="B624" s="1" t="s">
        <v>914</v>
      </c>
      <c r="C624" s="1" t="s">
        <v>558</v>
      </c>
      <c r="D624" s="1" t="s">
        <v>559</v>
      </c>
      <c r="E624" s="1" t="s">
        <v>8</v>
      </c>
    </row>
    <row r="625" spans="1:5" ht="40.15" customHeight="1" x14ac:dyDescent="0.4">
      <c r="A625" s="2">
        <v>621</v>
      </c>
      <c r="B625" s="1" t="s">
        <v>993</v>
      </c>
      <c r="C625" s="1" t="s">
        <v>558</v>
      </c>
      <c r="D625" s="1" t="s">
        <v>559</v>
      </c>
      <c r="E625" s="1" t="s">
        <v>8</v>
      </c>
    </row>
    <row r="626" spans="1:5" ht="40.15" customHeight="1" x14ac:dyDescent="0.4">
      <c r="A626" s="2">
        <v>622</v>
      </c>
      <c r="B626" s="1" t="s">
        <v>1385</v>
      </c>
      <c r="C626" s="1" t="s">
        <v>304</v>
      </c>
      <c r="D626" s="1" t="s">
        <v>305</v>
      </c>
      <c r="E626" s="1" t="s">
        <v>44</v>
      </c>
    </row>
    <row r="627" spans="1:5" ht="40.15" customHeight="1" x14ac:dyDescent="0.4">
      <c r="A627" s="2">
        <v>623</v>
      </c>
      <c r="B627" s="1" t="s">
        <v>303</v>
      </c>
      <c r="C627" s="1" t="s">
        <v>304</v>
      </c>
      <c r="D627" s="1" t="s">
        <v>305</v>
      </c>
      <c r="E627" s="1" t="s">
        <v>66</v>
      </c>
    </row>
    <row r="628" spans="1:5" ht="40.15" customHeight="1" x14ac:dyDescent="0.4">
      <c r="A628" s="2">
        <v>624</v>
      </c>
      <c r="B628" s="1" t="s">
        <v>360</v>
      </c>
      <c r="C628" s="1" t="s">
        <v>304</v>
      </c>
      <c r="D628" s="1" t="s">
        <v>305</v>
      </c>
      <c r="E628" s="1" t="s">
        <v>61</v>
      </c>
    </row>
    <row r="629" spans="1:5" ht="40.15" customHeight="1" x14ac:dyDescent="0.4">
      <c r="A629" s="2">
        <v>625</v>
      </c>
      <c r="B629" s="1" t="s">
        <v>442</v>
      </c>
      <c r="C629" s="1" t="s">
        <v>304</v>
      </c>
      <c r="D629" s="1" t="s">
        <v>305</v>
      </c>
      <c r="E629" s="1" t="s">
        <v>40</v>
      </c>
    </row>
    <row r="630" spans="1:5" ht="40.15" customHeight="1" x14ac:dyDescent="0.4">
      <c r="A630" s="2">
        <v>626</v>
      </c>
      <c r="B630" s="1" t="s">
        <v>441</v>
      </c>
      <c r="C630" s="1" t="s">
        <v>304</v>
      </c>
      <c r="D630" s="1" t="s">
        <v>305</v>
      </c>
      <c r="E630" s="1" t="s">
        <v>8</v>
      </c>
    </row>
    <row r="631" spans="1:5" ht="40.15" customHeight="1" x14ac:dyDescent="0.4">
      <c r="A631" s="2">
        <v>627</v>
      </c>
      <c r="B631" s="1" t="s">
        <v>459</v>
      </c>
      <c r="C631" s="1" t="s">
        <v>304</v>
      </c>
      <c r="D631" s="1" t="s">
        <v>305</v>
      </c>
      <c r="E631" s="1" t="s">
        <v>201</v>
      </c>
    </row>
    <row r="632" spans="1:5" ht="40.15" customHeight="1" x14ac:dyDescent="0.4">
      <c r="A632" s="2">
        <v>628</v>
      </c>
      <c r="B632" s="1" t="s">
        <v>460</v>
      </c>
      <c r="C632" s="1" t="s">
        <v>304</v>
      </c>
      <c r="D632" s="1" t="s">
        <v>305</v>
      </c>
      <c r="E632" s="1" t="s">
        <v>61</v>
      </c>
    </row>
    <row r="633" spans="1:5" ht="40.15" customHeight="1" x14ac:dyDescent="0.4">
      <c r="A633" s="2">
        <v>629</v>
      </c>
      <c r="B633" s="1" t="s">
        <v>489</v>
      </c>
      <c r="C633" s="1" t="s">
        <v>304</v>
      </c>
      <c r="D633" s="1" t="s">
        <v>305</v>
      </c>
      <c r="E633" s="1" t="s">
        <v>61</v>
      </c>
    </row>
    <row r="634" spans="1:5" ht="40.15" customHeight="1" x14ac:dyDescent="0.4">
      <c r="A634" s="2">
        <v>630</v>
      </c>
      <c r="B634" s="1" t="s">
        <v>1011</v>
      </c>
      <c r="C634" s="1" t="s">
        <v>304</v>
      </c>
      <c r="D634" s="1" t="s">
        <v>305</v>
      </c>
      <c r="E634" s="1" t="s">
        <v>61</v>
      </c>
    </row>
    <row r="635" spans="1:5" ht="40.15" customHeight="1" x14ac:dyDescent="0.4">
      <c r="A635" s="2">
        <v>631</v>
      </c>
      <c r="B635" s="1" t="s">
        <v>571</v>
      </c>
      <c r="C635" s="1" t="s">
        <v>304</v>
      </c>
      <c r="D635" s="1" t="s">
        <v>305</v>
      </c>
      <c r="E635" s="1" t="s">
        <v>8</v>
      </c>
    </row>
    <row r="636" spans="1:5" ht="40.15" customHeight="1" x14ac:dyDescent="0.4">
      <c r="A636" s="2">
        <v>632</v>
      </c>
      <c r="B636" s="1" t="s">
        <v>582</v>
      </c>
      <c r="C636" s="1" t="s">
        <v>304</v>
      </c>
      <c r="D636" s="1" t="s">
        <v>305</v>
      </c>
      <c r="E636" s="1" t="s">
        <v>208</v>
      </c>
    </row>
    <row r="637" spans="1:5" ht="40.15" customHeight="1" x14ac:dyDescent="0.4">
      <c r="A637" s="2">
        <v>633</v>
      </c>
      <c r="B637" s="1" t="s">
        <v>1543</v>
      </c>
      <c r="C637" s="1" t="s">
        <v>304</v>
      </c>
      <c r="D637" s="1" t="s">
        <v>305</v>
      </c>
      <c r="E637" s="1" t="s">
        <v>44</v>
      </c>
    </row>
    <row r="638" spans="1:5" ht="40.15" customHeight="1" x14ac:dyDescent="0.4">
      <c r="A638" s="2">
        <v>634</v>
      </c>
      <c r="B638" s="1" t="s">
        <v>1430</v>
      </c>
      <c r="C638" s="1" t="s">
        <v>304</v>
      </c>
      <c r="D638" s="1" t="s">
        <v>305</v>
      </c>
      <c r="E638" s="1" t="s">
        <v>44</v>
      </c>
    </row>
    <row r="639" spans="1:5" ht="40.15" customHeight="1" x14ac:dyDescent="0.4">
      <c r="A639" s="2">
        <v>635</v>
      </c>
      <c r="B639" s="1" t="s">
        <v>1773</v>
      </c>
      <c r="C639" s="1" t="s">
        <v>304</v>
      </c>
      <c r="D639" s="1" t="s">
        <v>305</v>
      </c>
      <c r="E639" s="1" t="s">
        <v>8</v>
      </c>
    </row>
    <row r="640" spans="1:5" ht="40.15" customHeight="1" x14ac:dyDescent="0.4">
      <c r="A640" s="2">
        <v>636</v>
      </c>
      <c r="B640" s="1" t="s">
        <v>1548</v>
      </c>
      <c r="C640" s="1" t="s">
        <v>304</v>
      </c>
      <c r="D640" s="1" t="s">
        <v>305</v>
      </c>
      <c r="E640" s="1" t="s">
        <v>331</v>
      </c>
    </row>
    <row r="641" spans="1:5" ht="40.15" customHeight="1" x14ac:dyDescent="0.4">
      <c r="A641" s="2">
        <v>637</v>
      </c>
      <c r="B641" s="1" t="s">
        <v>732</v>
      </c>
      <c r="C641" s="1" t="s">
        <v>304</v>
      </c>
      <c r="D641" s="1" t="s">
        <v>305</v>
      </c>
      <c r="E641" s="1" t="s">
        <v>8</v>
      </c>
    </row>
    <row r="642" spans="1:5" ht="40.15" customHeight="1" x14ac:dyDescent="0.4">
      <c r="A642" s="2">
        <v>638</v>
      </c>
      <c r="B642" s="1" t="s">
        <v>1361</v>
      </c>
      <c r="C642" s="1" t="s">
        <v>304</v>
      </c>
      <c r="D642" s="1" t="s">
        <v>305</v>
      </c>
      <c r="E642" s="1" t="s">
        <v>40</v>
      </c>
    </row>
    <row r="643" spans="1:5" ht="40.15" customHeight="1" x14ac:dyDescent="0.4">
      <c r="A643" s="2">
        <v>639</v>
      </c>
      <c r="B643" s="1" t="s">
        <v>842</v>
      </c>
      <c r="C643" s="1" t="s">
        <v>304</v>
      </c>
      <c r="D643" s="1" t="s">
        <v>305</v>
      </c>
      <c r="E643" s="1" t="s">
        <v>8</v>
      </c>
    </row>
    <row r="644" spans="1:5" ht="40.15" customHeight="1" x14ac:dyDescent="0.4">
      <c r="A644" s="2">
        <v>640</v>
      </c>
      <c r="B644" s="1" t="s">
        <v>859</v>
      </c>
      <c r="C644" s="1" t="s">
        <v>304</v>
      </c>
      <c r="D644" s="1" t="s">
        <v>305</v>
      </c>
      <c r="E644" s="1" t="s">
        <v>66</v>
      </c>
    </row>
    <row r="645" spans="1:5" ht="40.15" customHeight="1" x14ac:dyDescent="0.4">
      <c r="A645" s="2">
        <v>641</v>
      </c>
      <c r="B645" s="1" t="s">
        <v>1186</v>
      </c>
      <c r="C645" s="1" t="s">
        <v>304</v>
      </c>
      <c r="D645" s="1" t="s">
        <v>305</v>
      </c>
      <c r="E645" s="1" t="s">
        <v>8</v>
      </c>
    </row>
    <row r="646" spans="1:5" ht="40.15" customHeight="1" x14ac:dyDescent="0.4">
      <c r="A646" s="2">
        <v>642</v>
      </c>
      <c r="B646" s="1" t="s">
        <v>886</v>
      </c>
      <c r="C646" s="1" t="s">
        <v>304</v>
      </c>
      <c r="D646" s="1" t="s">
        <v>305</v>
      </c>
      <c r="E646" s="1" t="s">
        <v>470</v>
      </c>
    </row>
    <row r="647" spans="1:5" ht="40.15" customHeight="1" x14ac:dyDescent="0.4">
      <c r="A647" s="2">
        <v>643</v>
      </c>
      <c r="B647" s="1" t="s">
        <v>1930</v>
      </c>
      <c r="C647" s="1" t="s">
        <v>136</v>
      </c>
      <c r="D647" s="1" t="str">
        <f>"倉敷市水島東千鳥町２－１０－１０９"</f>
        <v>倉敷市水島東千鳥町２－１０－１０９</v>
      </c>
      <c r="E647" s="1" t="s">
        <v>8</v>
      </c>
    </row>
    <row r="648" spans="1:5" ht="40.15" customHeight="1" x14ac:dyDescent="0.4">
      <c r="A648" s="2">
        <v>644</v>
      </c>
      <c r="B648" s="1" t="s">
        <v>984</v>
      </c>
      <c r="C648" s="1" t="s">
        <v>985</v>
      </c>
      <c r="D648" s="1" t="str">
        <f>"倉敷市玉島中央町２丁目５番３－１号"</f>
        <v>倉敷市玉島中央町２丁目５番３－１号</v>
      </c>
      <c r="E648" s="1" t="s">
        <v>986</v>
      </c>
    </row>
    <row r="649" spans="1:5" ht="40.15" customHeight="1" x14ac:dyDescent="0.4">
      <c r="A649" s="2">
        <v>645</v>
      </c>
      <c r="B649" s="1" t="s">
        <v>1889</v>
      </c>
      <c r="C649" s="1" t="s">
        <v>1890</v>
      </c>
      <c r="D649" s="1" t="str">
        <f>"倉敷市真備町有井２０５－１"</f>
        <v>倉敷市真備町有井２０５－１</v>
      </c>
      <c r="E649" s="1" t="s">
        <v>1891</v>
      </c>
    </row>
    <row r="650" spans="1:5" ht="40.15" customHeight="1" x14ac:dyDescent="0.4">
      <c r="A650" s="2">
        <v>646</v>
      </c>
      <c r="B650" s="1" t="s">
        <v>1175</v>
      </c>
      <c r="C650" s="1" t="s">
        <v>1176</v>
      </c>
      <c r="D650" s="1" t="str">
        <f>"倉敷市新倉敷駅前３－３"</f>
        <v>倉敷市新倉敷駅前３－３</v>
      </c>
      <c r="E650" s="1" t="s">
        <v>8</v>
      </c>
    </row>
    <row r="651" spans="1:5" ht="40.15" customHeight="1" x14ac:dyDescent="0.4">
      <c r="A651" s="2">
        <v>647</v>
      </c>
      <c r="B651" s="1" t="s">
        <v>1282</v>
      </c>
      <c r="C651" s="1" t="s">
        <v>1176</v>
      </c>
      <c r="D651" s="1" t="str">
        <f>"倉敷市新倉敷駅前３－３"</f>
        <v>倉敷市新倉敷駅前３－３</v>
      </c>
      <c r="E651" s="1" t="s">
        <v>8</v>
      </c>
    </row>
    <row r="652" spans="1:5" ht="40.15" customHeight="1" x14ac:dyDescent="0.4">
      <c r="A652" s="2">
        <v>648</v>
      </c>
      <c r="B652" s="1" t="s">
        <v>887</v>
      </c>
      <c r="C652" s="1" t="s">
        <v>888</v>
      </c>
      <c r="D652" s="1" t="str">
        <f>"倉敷市松島１１００－１"</f>
        <v>倉敷市松島１１００－１</v>
      </c>
      <c r="E652" s="1" t="s">
        <v>269</v>
      </c>
    </row>
    <row r="653" spans="1:5" ht="40.15" customHeight="1" x14ac:dyDescent="0.4">
      <c r="A653" s="2">
        <v>649</v>
      </c>
      <c r="B653" s="1" t="s">
        <v>1398</v>
      </c>
      <c r="C653" s="1" t="s">
        <v>1399</v>
      </c>
      <c r="D653" s="1" t="str">
        <f>"倉敷市松島１１００－１"</f>
        <v>倉敷市松島１１００－１</v>
      </c>
      <c r="E653" s="1" t="s">
        <v>1400</v>
      </c>
    </row>
    <row r="654" spans="1:5" ht="40.15" customHeight="1" x14ac:dyDescent="0.4">
      <c r="A654" s="2">
        <v>650</v>
      </c>
      <c r="B654" s="1" t="s">
        <v>267</v>
      </c>
      <c r="C654" s="1" t="s">
        <v>268</v>
      </c>
      <c r="D654" s="1" t="str">
        <f>"倉敷市大島３５３－３２"</f>
        <v>倉敷市大島３５３－３２</v>
      </c>
      <c r="E654" s="1" t="s">
        <v>269</v>
      </c>
    </row>
    <row r="655" spans="1:5" ht="40.15" customHeight="1" x14ac:dyDescent="0.4">
      <c r="A655" s="2">
        <v>651</v>
      </c>
      <c r="B655" s="1" t="s">
        <v>1874</v>
      </c>
      <c r="C655" s="1" t="s">
        <v>1875</v>
      </c>
      <c r="D655" s="1" t="s">
        <v>1876</v>
      </c>
      <c r="E655" s="1" t="s">
        <v>1877</v>
      </c>
    </row>
    <row r="656" spans="1:5" ht="40.15" customHeight="1" x14ac:dyDescent="0.4">
      <c r="A656" s="2">
        <v>652</v>
      </c>
      <c r="B656" s="1" t="s">
        <v>1620</v>
      </c>
      <c r="C656" s="1" t="s">
        <v>1621</v>
      </c>
      <c r="D656" s="1" t="str">
        <f>"倉敷市連島中央１丁目１０－５"</f>
        <v>倉敷市連島中央１丁目１０－５</v>
      </c>
      <c r="E656" s="1" t="s">
        <v>8</v>
      </c>
    </row>
    <row r="657" spans="1:5" ht="40.15" customHeight="1" x14ac:dyDescent="0.4">
      <c r="A657" s="2">
        <v>653</v>
      </c>
      <c r="B657" s="1" t="s">
        <v>989</v>
      </c>
      <c r="C657" s="1" t="s">
        <v>990</v>
      </c>
      <c r="D657" s="1" t="str">
        <f>"倉敷市吉岡５６１－１５"</f>
        <v>倉敷市吉岡５６１－１５</v>
      </c>
      <c r="E657" s="1" t="s">
        <v>61</v>
      </c>
    </row>
    <row r="658" spans="1:5" ht="40.15" customHeight="1" x14ac:dyDescent="0.4">
      <c r="A658" s="2">
        <v>654</v>
      </c>
      <c r="B658" s="1" t="s">
        <v>1422</v>
      </c>
      <c r="C658" s="1" t="s">
        <v>930</v>
      </c>
      <c r="D658" s="1" t="str">
        <f>"倉敷市児島下の町１０丁目２－１２"</f>
        <v>倉敷市児島下の町１０丁目２－１２</v>
      </c>
      <c r="E658" s="1" t="s">
        <v>999</v>
      </c>
    </row>
    <row r="659" spans="1:5" ht="40.15" customHeight="1" x14ac:dyDescent="0.4">
      <c r="A659" s="2">
        <v>655</v>
      </c>
      <c r="B659" s="1" t="s">
        <v>929</v>
      </c>
      <c r="C659" s="1" t="s">
        <v>930</v>
      </c>
      <c r="D659" s="1" t="str">
        <f>"倉敷市児島下の町１０丁目２－１２"</f>
        <v>倉敷市児島下の町１０丁目２－１２</v>
      </c>
      <c r="E659" s="1" t="s">
        <v>61</v>
      </c>
    </row>
    <row r="660" spans="1:5" ht="40.15" customHeight="1" x14ac:dyDescent="0.4">
      <c r="A660" s="2">
        <v>656</v>
      </c>
      <c r="B660" s="1" t="s">
        <v>1598</v>
      </c>
      <c r="C660" s="1" t="s">
        <v>1599</v>
      </c>
      <c r="D660" s="1" t="str">
        <f>"倉敷市中島２５４２－３"</f>
        <v>倉敷市中島２５４２－３</v>
      </c>
      <c r="E660" s="1" t="s">
        <v>25</v>
      </c>
    </row>
    <row r="661" spans="1:5" ht="40.15" customHeight="1" x14ac:dyDescent="0.4">
      <c r="A661" s="2">
        <v>657</v>
      </c>
      <c r="B661" s="1" t="s">
        <v>1187</v>
      </c>
      <c r="C661" s="1" t="s">
        <v>1188</v>
      </c>
      <c r="D661" s="1" t="s">
        <v>1189</v>
      </c>
      <c r="E661" s="1" t="s">
        <v>1190</v>
      </c>
    </row>
    <row r="662" spans="1:5" ht="40.15" customHeight="1" x14ac:dyDescent="0.4">
      <c r="A662" s="2">
        <v>658</v>
      </c>
      <c r="B662" s="1" t="s">
        <v>1162</v>
      </c>
      <c r="C662" s="1" t="s">
        <v>1163</v>
      </c>
      <c r="D662" s="1" t="s">
        <v>1164</v>
      </c>
      <c r="E662" s="1" t="s">
        <v>61</v>
      </c>
    </row>
    <row r="663" spans="1:5" ht="40.15" customHeight="1" x14ac:dyDescent="0.4">
      <c r="A663" s="2">
        <v>659</v>
      </c>
      <c r="B663" s="1" t="s">
        <v>1884</v>
      </c>
      <c r="C663" s="1" t="s">
        <v>1885</v>
      </c>
      <c r="D663" s="1" t="s">
        <v>1886</v>
      </c>
      <c r="E663" s="1" t="s">
        <v>8</v>
      </c>
    </row>
    <row r="664" spans="1:5" ht="40.15" customHeight="1" x14ac:dyDescent="0.4">
      <c r="A664" s="2">
        <v>660</v>
      </c>
      <c r="B664" s="1" t="s">
        <v>1088</v>
      </c>
      <c r="C664" s="1" t="s">
        <v>1089</v>
      </c>
      <c r="D664" s="1" t="str">
        <f>"倉敷市寿町１０－２７"</f>
        <v>倉敷市寿町１０－２７</v>
      </c>
      <c r="E664" s="1" t="s">
        <v>25</v>
      </c>
    </row>
    <row r="665" spans="1:5" ht="40.15" customHeight="1" x14ac:dyDescent="0.4">
      <c r="A665" s="2">
        <v>661</v>
      </c>
      <c r="B665" s="1" t="s">
        <v>1544</v>
      </c>
      <c r="C665" s="1" t="s">
        <v>1545</v>
      </c>
      <c r="D665" s="1" t="str">
        <f>"倉敷市北畝2-10-20"</f>
        <v>倉敷市北畝2-10-20</v>
      </c>
      <c r="E665" s="1" t="s">
        <v>999</v>
      </c>
    </row>
    <row r="666" spans="1:5" ht="40.15" customHeight="1" x14ac:dyDescent="0.4">
      <c r="A666" s="2">
        <v>662</v>
      </c>
      <c r="B666" s="1" t="s">
        <v>1090</v>
      </c>
      <c r="C666" s="1" t="s">
        <v>1091</v>
      </c>
      <c r="D666" s="1" t="s">
        <v>1092</v>
      </c>
      <c r="E666" s="1" t="s">
        <v>8</v>
      </c>
    </row>
    <row r="667" spans="1:5" ht="40.15" customHeight="1" x14ac:dyDescent="0.4">
      <c r="A667" s="2">
        <v>663</v>
      </c>
      <c r="B667" s="1" t="s">
        <v>1831</v>
      </c>
      <c r="C667" s="1" t="s">
        <v>1832</v>
      </c>
      <c r="D667" s="1" t="str">
        <f>"倉敷市藤戸町藤戸２－１０"</f>
        <v>倉敷市藤戸町藤戸２－１０</v>
      </c>
      <c r="E667" s="1" t="s">
        <v>299</v>
      </c>
    </row>
    <row r="668" spans="1:5" ht="40.15" customHeight="1" x14ac:dyDescent="0.4">
      <c r="A668" s="2">
        <v>664</v>
      </c>
      <c r="B668" s="1" t="s">
        <v>1022</v>
      </c>
      <c r="C668" s="1" t="s">
        <v>1023</v>
      </c>
      <c r="D668" s="1" t="str">
        <f>"倉敷市笹沖６０８－３"</f>
        <v>倉敷市笹沖６０８－３</v>
      </c>
      <c r="E668" s="1" t="s">
        <v>8</v>
      </c>
    </row>
    <row r="669" spans="1:5" ht="40.15" customHeight="1" x14ac:dyDescent="0.4">
      <c r="A669" s="2">
        <v>665</v>
      </c>
      <c r="B669" s="1" t="s">
        <v>2006</v>
      </c>
      <c r="C669" s="1" t="s">
        <v>347</v>
      </c>
      <c r="D669" s="1" t="str">
        <f t="shared" ref="D669:D676" si="5">"倉敷市玉島上成５３９－５"</f>
        <v>倉敷市玉島上成５３９－５</v>
      </c>
      <c r="E669" s="1" t="s">
        <v>317</v>
      </c>
    </row>
    <row r="670" spans="1:5" ht="40.15" customHeight="1" x14ac:dyDescent="0.4">
      <c r="A670" s="2">
        <v>666</v>
      </c>
      <c r="B670" s="1" t="s">
        <v>346</v>
      </c>
      <c r="C670" s="1" t="s">
        <v>347</v>
      </c>
      <c r="D670" s="1" t="str">
        <f t="shared" si="5"/>
        <v>倉敷市玉島上成５３９－５</v>
      </c>
      <c r="E670" s="1" t="s">
        <v>86</v>
      </c>
    </row>
    <row r="671" spans="1:5" ht="40.15" customHeight="1" x14ac:dyDescent="0.4">
      <c r="A671" s="2">
        <v>667</v>
      </c>
      <c r="B671" s="1" t="s">
        <v>1416</v>
      </c>
      <c r="C671" s="1" t="s">
        <v>347</v>
      </c>
      <c r="D671" s="1" t="str">
        <f t="shared" si="5"/>
        <v>倉敷市玉島上成５３９－５</v>
      </c>
      <c r="E671" s="1" t="s">
        <v>317</v>
      </c>
    </row>
    <row r="672" spans="1:5" ht="40.15" customHeight="1" x14ac:dyDescent="0.4">
      <c r="A672" s="2">
        <v>668</v>
      </c>
      <c r="B672" s="1" t="s">
        <v>690</v>
      </c>
      <c r="C672" s="1" t="s">
        <v>347</v>
      </c>
      <c r="D672" s="1" t="str">
        <f t="shared" si="5"/>
        <v>倉敷市玉島上成５３９－５</v>
      </c>
      <c r="E672" s="1" t="s">
        <v>147</v>
      </c>
    </row>
    <row r="673" spans="1:5" ht="40.15" customHeight="1" x14ac:dyDescent="0.4">
      <c r="A673" s="2">
        <v>669</v>
      </c>
      <c r="B673" s="1" t="s">
        <v>725</v>
      </c>
      <c r="C673" s="1" t="s">
        <v>347</v>
      </c>
      <c r="D673" s="1" t="str">
        <f t="shared" si="5"/>
        <v>倉敷市玉島上成５３９－５</v>
      </c>
      <c r="E673" s="1" t="s">
        <v>726</v>
      </c>
    </row>
    <row r="674" spans="1:5" ht="40.15" customHeight="1" x14ac:dyDescent="0.4">
      <c r="A674" s="2">
        <v>670</v>
      </c>
      <c r="B674" s="1" t="s">
        <v>957</v>
      </c>
      <c r="C674" s="1" t="s">
        <v>347</v>
      </c>
      <c r="D674" s="1" t="str">
        <f t="shared" si="5"/>
        <v>倉敷市玉島上成５３９－５</v>
      </c>
      <c r="E674" s="1" t="s">
        <v>147</v>
      </c>
    </row>
    <row r="675" spans="1:5" ht="40.15" customHeight="1" x14ac:dyDescent="0.4">
      <c r="A675" s="2">
        <v>671</v>
      </c>
      <c r="B675" s="1" t="s">
        <v>1887</v>
      </c>
      <c r="C675" s="1" t="s">
        <v>347</v>
      </c>
      <c r="D675" s="1" t="str">
        <f t="shared" si="5"/>
        <v>倉敷市玉島上成５３９－５</v>
      </c>
      <c r="E675" s="1" t="s">
        <v>147</v>
      </c>
    </row>
    <row r="676" spans="1:5" ht="40.15" customHeight="1" x14ac:dyDescent="0.4">
      <c r="A676" s="2">
        <v>672</v>
      </c>
      <c r="B676" s="1" t="s">
        <v>1247</v>
      </c>
      <c r="C676" s="1" t="s">
        <v>347</v>
      </c>
      <c r="D676" s="1" t="str">
        <f t="shared" si="5"/>
        <v>倉敷市玉島上成５３９－５</v>
      </c>
      <c r="E676" s="1" t="s">
        <v>147</v>
      </c>
    </row>
    <row r="677" spans="1:5" ht="40.15" customHeight="1" x14ac:dyDescent="0.4">
      <c r="A677" s="2">
        <v>673</v>
      </c>
      <c r="B677" s="1" t="s">
        <v>1402</v>
      </c>
      <c r="C677" s="1" t="s">
        <v>335</v>
      </c>
      <c r="D677" s="1" t="str">
        <f>"津山市川崎５５４－５"</f>
        <v>津山市川崎５５４－５</v>
      </c>
      <c r="E677" s="1" t="s">
        <v>1403</v>
      </c>
    </row>
    <row r="678" spans="1:5" ht="40.15" customHeight="1" x14ac:dyDescent="0.4">
      <c r="A678" s="2">
        <v>674</v>
      </c>
      <c r="B678" s="1" t="s">
        <v>1100</v>
      </c>
      <c r="C678" s="1" t="s">
        <v>335</v>
      </c>
      <c r="D678" s="1" t="str">
        <f>"津山市川崎５５４－５"</f>
        <v>津山市川崎５５４－５</v>
      </c>
      <c r="E678" s="1" t="s">
        <v>1101</v>
      </c>
    </row>
    <row r="679" spans="1:5" ht="40.15" customHeight="1" x14ac:dyDescent="0.4">
      <c r="A679" s="2">
        <v>675</v>
      </c>
      <c r="B679" s="1" t="s">
        <v>334</v>
      </c>
      <c r="C679" s="1" t="s">
        <v>335</v>
      </c>
      <c r="D679" s="1" t="str">
        <f>"津山市川崎５５４－５"</f>
        <v>津山市川崎５５４－５</v>
      </c>
      <c r="E679" s="1" t="s">
        <v>336</v>
      </c>
    </row>
    <row r="680" spans="1:5" ht="40.15" customHeight="1" x14ac:dyDescent="0.4">
      <c r="A680" s="2">
        <v>676</v>
      </c>
      <c r="B680" s="1" t="s">
        <v>1351</v>
      </c>
      <c r="C680" s="1" t="s">
        <v>335</v>
      </c>
      <c r="D680" s="1" t="str">
        <f>"津山市川崎５５４－５"</f>
        <v>津山市川崎５５４－５</v>
      </c>
      <c r="E680" s="1" t="s">
        <v>1352</v>
      </c>
    </row>
    <row r="681" spans="1:5" ht="40.15" customHeight="1" x14ac:dyDescent="0.4">
      <c r="A681" s="2">
        <v>677</v>
      </c>
      <c r="B681" s="1" t="s">
        <v>379</v>
      </c>
      <c r="C681" s="1" t="s">
        <v>380</v>
      </c>
      <c r="D681" s="1" t="str">
        <f>"津山市山下９－５"</f>
        <v>津山市山下９－５</v>
      </c>
      <c r="E681" s="1" t="s">
        <v>25</v>
      </c>
    </row>
    <row r="682" spans="1:5" ht="40.15" customHeight="1" x14ac:dyDescent="0.4">
      <c r="A682" s="2">
        <v>678</v>
      </c>
      <c r="B682" s="1" t="s">
        <v>1479</v>
      </c>
      <c r="C682" s="1" t="s">
        <v>1195</v>
      </c>
      <c r="D682" s="1" t="s">
        <v>1196</v>
      </c>
      <c r="E682" s="1" t="s">
        <v>988</v>
      </c>
    </row>
    <row r="683" spans="1:5" ht="40.15" customHeight="1" x14ac:dyDescent="0.4">
      <c r="A683" s="2">
        <v>679</v>
      </c>
      <c r="B683" s="1" t="s">
        <v>27</v>
      </c>
      <c r="C683" s="1" t="s">
        <v>1348</v>
      </c>
      <c r="D683" s="1" t="s">
        <v>1349</v>
      </c>
      <c r="E683" s="1" t="s">
        <v>8</v>
      </c>
    </row>
    <row r="684" spans="1:5" ht="40.15" customHeight="1" x14ac:dyDescent="0.4">
      <c r="A684" s="2">
        <v>680</v>
      </c>
      <c r="B684" s="1" t="s">
        <v>443</v>
      </c>
      <c r="C684" s="1" t="s">
        <v>438</v>
      </c>
      <c r="D684" s="1" t="str">
        <f>"津山市河辺９４３－１"</f>
        <v>津山市河辺９４３－１</v>
      </c>
      <c r="E684" s="1" t="s">
        <v>444</v>
      </c>
    </row>
    <row r="685" spans="1:5" ht="40.15" customHeight="1" x14ac:dyDescent="0.4">
      <c r="A685" s="2">
        <v>681</v>
      </c>
      <c r="B685" s="1" t="s">
        <v>462</v>
      </c>
      <c r="C685" s="1" t="s">
        <v>463</v>
      </c>
      <c r="D685" s="1" t="str">
        <f>"津山市大田４５２－６"</f>
        <v>津山市大田４５２－６</v>
      </c>
      <c r="E685" s="1" t="s">
        <v>8</v>
      </c>
    </row>
    <row r="686" spans="1:5" ht="40.15" customHeight="1" x14ac:dyDescent="0.4">
      <c r="A686" s="2">
        <v>682</v>
      </c>
      <c r="B686" s="1" t="s">
        <v>1898</v>
      </c>
      <c r="C686" s="1" t="s">
        <v>463</v>
      </c>
      <c r="D686" s="1" t="str">
        <f>"津山市大田４５２－６"</f>
        <v>津山市大田４５２－６</v>
      </c>
      <c r="E686" s="1" t="s">
        <v>8</v>
      </c>
    </row>
    <row r="687" spans="1:5" ht="40.15" customHeight="1" x14ac:dyDescent="0.4">
      <c r="A687" s="2">
        <v>683</v>
      </c>
      <c r="B687" s="1" t="s">
        <v>1777</v>
      </c>
      <c r="C687" s="1" t="s">
        <v>1778</v>
      </c>
      <c r="D687" s="1" t="s">
        <v>1779</v>
      </c>
      <c r="E687" s="1" t="s">
        <v>8</v>
      </c>
    </row>
    <row r="688" spans="1:5" ht="40.15" customHeight="1" x14ac:dyDescent="0.4">
      <c r="A688" s="2">
        <v>684</v>
      </c>
      <c r="B688" s="1" t="s">
        <v>1688</v>
      </c>
      <c r="C688" s="1" t="s">
        <v>1689</v>
      </c>
      <c r="D688" s="1" t="s">
        <v>1690</v>
      </c>
      <c r="E688" s="1" t="s">
        <v>8</v>
      </c>
    </row>
    <row r="689" spans="1:5" ht="40.15" customHeight="1" x14ac:dyDescent="0.4">
      <c r="A689" s="2">
        <v>685</v>
      </c>
      <c r="B689" s="1" t="s">
        <v>1382</v>
      </c>
      <c r="C689" s="1" t="s">
        <v>80</v>
      </c>
      <c r="D689" s="1" t="s">
        <v>797</v>
      </c>
      <c r="E689" s="1" t="s">
        <v>81</v>
      </c>
    </row>
    <row r="690" spans="1:5" ht="40.15" customHeight="1" x14ac:dyDescent="0.4">
      <c r="A690" s="2">
        <v>686</v>
      </c>
      <c r="B690" s="1" t="s">
        <v>796</v>
      </c>
      <c r="C690" s="1" t="s">
        <v>80</v>
      </c>
      <c r="D690" s="1" t="s">
        <v>797</v>
      </c>
      <c r="E690" s="1" t="s">
        <v>798</v>
      </c>
    </row>
    <row r="691" spans="1:5" ht="40.15" customHeight="1" x14ac:dyDescent="0.4">
      <c r="A691" s="2">
        <v>687</v>
      </c>
      <c r="B691" s="1" t="s">
        <v>1332</v>
      </c>
      <c r="C691" s="1" t="s">
        <v>1333</v>
      </c>
      <c r="D691" s="1" t="str">
        <f>"津山市志戸部６５１－１"</f>
        <v>津山市志戸部６５１－１</v>
      </c>
      <c r="E691" s="1" t="s">
        <v>25</v>
      </c>
    </row>
    <row r="692" spans="1:5" ht="40.15" customHeight="1" x14ac:dyDescent="0.4">
      <c r="A692" s="2">
        <v>688</v>
      </c>
      <c r="B692" s="1" t="s">
        <v>392</v>
      </c>
      <c r="C692" s="1" t="s">
        <v>393</v>
      </c>
      <c r="D692" s="1" t="s">
        <v>394</v>
      </c>
      <c r="E692" s="1" t="s">
        <v>25</v>
      </c>
    </row>
    <row r="693" spans="1:5" ht="40.15" customHeight="1" x14ac:dyDescent="0.4">
      <c r="A693" s="2">
        <v>689</v>
      </c>
      <c r="B693" s="1" t="s">
        <v>1514</v>
      </c>
      <c r="C693" s="1" t="s">
        <v>1515</v>
      </c>
      <c r="D693" s="1" t="str">
        <f>"津山市杉宮１４－２"</f>
        <v>津山市杉宮１４－２</v>
      </c>
      <c r="E693" s="1" t="s">
        <v>317</v>
      </c>
    </row>
    <row r="694" spans="1:5" ht="40.15" customHeight="1" x14ac:dyDescent="0.4">
      <c r="A694" s="2">
        <v>690</v>
      </c>
      <c r="B694" s="1" t="s">
        <v>611</v>
      </c>
      <c r="C694" s="1" t="s">
        <v>612</v>
      </c>
      <c r="D694" s="1" t="str">
        <f>"津山市坂上２２１－１"</f>
        <v>津山市坂上２２１－１</v>
      </c>
      <c r="E694" s="1" t="s">
        <v>8</v>
      </c>
    </row>
    <row r="695" spans="1:5" ht="40.15" customHeight="1" x14ac:dyDescent="0.4">
      <c r="A695" s="2">
        <v>691</v>
      </c>
      <c r="B695" s="1" t="s">
        <v>1121</v>
      </c>
      <c r="C695" s="1" t="s">
        <v>776</v>
      </c>
      <c r="D695" s="1" t="s">
        <v>777</v>
      </c>
      <c r="E695" s="1" t="s">
        <v>205</v>
      </c>
    </row>
    <row r="696" spans="1:5" ht="40.15" customHeight="1" x14ac:dyDescent="0.4">
      <c r="A696" s="2">
        <v>692</v>
      </c>
      <c r="B696" s="1" t="s">
        <v>1127</v>
      </c>
      <c r="C696" s="1" t="s">
        <v>776</v>
      </c>
      <c r="D696" s="1" t="s">
        <v>777</v>
      </c>
      <c r="E696" s="1" t="s">
        <v>205</v>
      </c>
    </row>
    <row r="697" spans="1:5" ht="40.15" customHeight="1" x14ac:dyDescent="0.4">
      <c r="A697" s="2">
        <v>693</v>
      </c>
      <c r="B697" s="1" t="s">
        <v>1907</v>
      </c>
      <c r="C697" s="1" t="s">
        <v>776</v>
      </c>
      <c r="D697" s="1" t="s">
        <v>777</v>
      </c>
      <c r="E697" s="1" t="s">
        <v>495</v>
      </c>
    </row>
    <row r="698" spans="1:5" ht="40.15" customHeight="1" x14ac:dyDescent="0.4">
      <c r="A698" s="2">
        <v>694</v>
      </c>
      <c r="B698" s="1" t="s">
        <v>89</v>
      </c>
      <c r="C698" s="1" t="s">
        <v>90</v>
      </c>
      <c r="D698" s="1" t="str">
        <f>"津山市草加部９５５－１"</f>
        <v>津山市草加部９５５－１</v>
      </c>
      <c r="E698" s="1" t="s">
        <v>1990</v>
      </c>
    </row>
    <row r="699" spans="1:5" ht="40.15" customHeight="1" x14ac:dyDescent="0.4">
      <c r="A699" s="2">
        <v>695</v>
      </c>
      <c r="B699" s="1" t="s">
        <v>576</v>
      </c>
      <c r="C699" s="1" t="s">
        <v>577</v>
      </c>
      <c r="D699" s="1" t="str">
        <f>"津山市東一宮２－８"</f>
        <v>津山市東一宮２－８</v>
      </c>
      <c r="E699" s="1" t="s">
        <v>401</v>
      </c>
    </row>
    <row r="700" spans="1:5" ht="40.15" customHeight="1" x14ac:dyDescent="0.4">
      <c r="A700" s="2">
        <v>696</v>
      </c>
      <c r="B700" s="1" t="s">
        <v>1384</v>
      </c>
      <c r="C700" s="1" t="s">
        <v>497</v>
      </c>
      <c r="D700" s="1" t="s">
        <v>498</v>
      </c>
      <c r="E700" s="1" t="s">
        <v>8</v>
      </c>
    </row>
    <row r="701" spans="1:5" ht="40.15" customHeight="1" x14ac:dyDescent="0.4">
      <c r="A701" s="2">
        <v>697</v>
      </c>
      <c r="B701" s="1" t="s">
        <v>1582</v>
      </c>
      <c r="C701" s="1" t="s">
        <v>497</v>
      </c>
      <c r="D701" s="1" t="s">
        <v>498</v>
      </c>
      <c r="E701" s="1" t="s">
        <v>555</v>
      </c>
    </row>
    <row r="702" spans="1:5" ht="40.15" customHeight="1" x14ac:dyDescent="0.4">
      <c r="A702" s="2">
        <v>698</v>
      </c>
      <c r="B702" s="1" t="s">
        <v>496</v>
      </c>
      <c r="C702" s="1" t="s">
        <v>497</v>
      </c>
      <c r="D702" s="1" t="s">
        <v>498</v>
      </c>
      <c r="E702" s="1" t="s">
        <v>61</v>
      </c>
    </row>
    <row r="703" spans="1:5" ht="40.15" customHeight="1" x14ac:dyDescent="0.4">
      <c r="A703" s="2">
        <v>699</v>
      </c>
      <c r="B703" s="1" t="s">
        <v>569</v>
      </c>
      <c r="C703" s="1" t="s">
        <v>497</v>
      </c>
      <c r="D703" s="1" t="s">
        <v>498</v>
      </c>
      <c r="E703" s="1" t="s">
        <v>8</v>
      </c>
    </row>
    <row r="704" spans="1:5" ht="40.15" customHeight="1" x14ac:dyDescent="0.4">
      <c r="A704" s="2">
        <v>700</v>
      </c>
      <c r="B704" s="1" t="s">
        <v>570</v>
      </c>
      <c r="C704" s="1" t="s">
        <v>497</v>
      </c>
      <c r="D704" s="1" t="s">
        <v>498</v>
      </c>
      <c r="E704" s="1" t="s">
        <v>40</v>
      </c>
    </row>
    <row r="705" spans="1:5" ht="40.15" customHeight="1" x14ac:dyDescent="0.4">
      <c r="A705" s="2">
        <v>701</v>
      </c>
      <c r="B705" s="1" t="s">
        <v>1126</v>
      </c>
      <c r="C705" s="1" t="s">
        <v>133</v>
      </c>
      <c r="D705" s="1" t="s">
        <v>134</v>
      </c>
      <c r="E705" s="1" t="s">
        <v>8</v>
      </c>
    </row>
    <row r="706" spans="1:5" ht="40.15" customHeight="1" x14ac:dyDescent="0.4">
      <c r="A706" s="2">
        <v>702</v>
      </c>
      <c r="B706" s="1" t="s">
        <v>1051</v>
      </c>
      <c r="C706" s="1" t="s">
        <v>133</v>
      </c>
      <c r="D706" s="1" t="s">
        <v>134</v>
      </c>
      <c r="E706" s="1" t="s">
        <v>349</v>
      </c>
    </row>
    <row r="707" spans="1:5" ht="40.15" customHeight="1" x14ac:dyDescent="0.4">
      <c r="A707" s="2">
        <v>703</v>
      </c>
      <c r="B707" s="1" t="s">
        <v>1063</v>
      </c>
      <c r="C707" s="1" t="s">
        <v>133</v>
      </c>
      <c r="D707" s="1" t="s">
        <v>134</v>
      </c>
      <c r="E707" s="1" t="s">
        <v>8</v>
      </c>
    </row>
    <row r="708" spans="1:5" ht="40.15" customHeight="1" x14ac:dyDescent="0.4">
      <c r="A708" s="2">
        <v>704</v>
      </c>
      <c r="B708" s="1" t="s">
        <v>1148</v>
      </c>
      <c r="C708" s="1" t="s">
        <v>133</v>
      </c>
      <c r="D708" s="1" t="s">
        <v>134</v>
      </c>
      <c r="E708" s="1" t="s">
        <v>8</v>
      </c>
    </row>
    <row r="709" spans="1:5" ht="40.15" customHeight="1" x14ac:dyDescent="0.4">
      <c r="A709" s="2">
        <v>705</v>
      </c>
      <c r="B709" s="1" t="s">
        <v>1166</v>
      </c>
      <c r="C709" s="1" t="s">
        <v>133</v>
      </c>
      <c r="D709" s="1" t="s">
        <v>134</v>
      </c>
      <c r="E709" s="1" t="s">
        <v>406</v>
      </c>
    </row>
    <row r="710" spans="1:5" ht="40.15" customHeight="1" x14ac:dyDescent="0.4">
      <c r="A710" s="2">
        <v>706</v>
      </c>
      <c r="B710" s="1" t="s">
        <v>1154</v>
      </c>
      <c r="C710" s="1" t="s">
        <v>1155</v>
      </c>
      <c r="D710" s="1" t="s">
        <v>1156</v>
      </c>
      <c r="E710" s="1" t="s">
        <v>208</v>
      </c>
    </row>
    <row r="711" spans="1:5" ht="40.15" customHeight="1" x14ac:dyDescent="0.4">
      <c r="A711" s="2">
        <v>707</v>
      </c>
      <c r="B711" s="1" t="s">
        <v>1157</v>
      </c>
      <c r="C711" s="1" t="s">
        <v>1155</v>
      </c>
      <c r="D711" s="1" t="s">
        <v>1156</v>
      </c>
      <c r="E711" s="1" t="s">
        <v>61</v>
      </c>
    </row>
    <row r="712" spans="1:5" ht="40.15" customHeight="1" x14ac:dyDescent="0.4">
      <c r="A712" s="2">
        <v>708</v>
      </c>
      <c r="B712" s="1" t="s">
        <v>1025</v>
      </c>
      <c r="C712" s="1" t="s">
        <v>963</v>
      </c>
      <c r="D712" s="1" t="s">
        <v>1026</v>
      </c>
      <c r="E712" s="1" t="s">
        <v>201</v>
      </c>
    </row>
    <row r="713" spans="1:5" ht="40.15" customHeight="1" x14ac:dyDescent="0.4">
      <c r="A713" s="2">
        <v>709</v>
      </c>
      <c r="B713" s="1" t="s">
        <v>1591</v>
      </c>
      <c r="C713" s="1" t="s">
        <v>963</v>
      </c>
      <c r="D713" s="1" t="s">
        <v>1026</v>
      </c>
      <c r="E713" s="1" t="s">
        <v>8</v>
      </c>
    </row>
    <row r="714" spans="1:5" ht="40.15" customHeight="1" x14ac:dyDescent="0.4">
      <c r="A714" s="2">
        <v>710</v>
      </c>
      <c r="B714" s="1" t="s">
        <v>1031</v>
      </c>
      <c r="C714" s="1" t="s">
        <v>963</v>
      </c>
      <c r="D714" s="1" t="s">
        <v>1026</v>
      </c>
      <c r="E714" s="1" t="s">
        <v>173</v>
      </c>
    </row>
    <row r="715" spans="1:5" ht="40.15" customHeight="1" x14ac:dyDescent="0.4">
      <c r="A715" s="2">
        <v>711</v>
      </c>
      <c r="B715" s="1" t="s">
        <v>1627</v>
      </c>
      <c r="C715" s="1" t="s">
        <v>963</v>
      </c>
      <c r="D715" s="1" t="s">
        <v>1026</v>
      </c>
      <c r="E715" s="1" t="s">
        <v>8</v>
      </c>
    </row>
    <row r="716" spans="1:5" ht="40.15" customHeight="1" x14ac:dyDescent="0.4">
      <c r="A716" s="2">
        <v>712</v>
      </c>
      <c r="B716" s="1" t="s">
        <v>1475</v>
      </c>
      <c r="C716" s="1" t="s">
        <v>963</v>
      </c>
      <c r="D716" s="1" t="s">
        <v>1026</v>
      </c>
      <c r="E716" s="1" t="s">
        <v>66</v>
      </c>
    </row>
    <row r="717" spans="1:5" ht="40.15" customHeight="1" x14ac:dyDescent="0.4">
      <c r="A717" s="2">
        <v>713</v>
      </c>
      <c r="B717" s="1" t="s">
        <v>1033</v>
      </c>
      <c r="C717" s="1" t="s">
        <v>963</v>
      </c>
      <c r="D717" s="1" t="s">
        <v>1026</v>
      </c>
      <c r="E717" s="1" t="s">
        <v>556</v>
      </c>
    </row>
    <row r="718" spans="1:5" ht="40.15" customHeight="1" x14ac:dyDescent="0.4">
      <c r="A718" s="2">
        <v>714</v>
      </c>
      <c r="B718" s="1" t="s">
        <v>1038</v>
      </c>
      <c r="C718" s="1" t="s">
        <v>963</v>
      </c>
      <c r="D718" s="1" t="s">
        <v>1026</v>
      </c>
      <c r="E718" s="1" t="s">
        <v>44</v>
      </c>
    </row>
    <row r="719" spans="1:5" ht="40.15" customHeight="1" x14ac:dyDescent="0.4">
      <c r="A719" s="2">
        <v>715</v>
      </c>
      <c r="B719" s="1" t="s">
        <v>1786</v>
      </c>
      <c r="C719" s="1" t="s">
        <v>963</v>
      </c>
      <c r="D719" s="1" t="s">
        <v>1026</v>
      </c>
      <c r="E719" s="1" t="s">
        <v>173</v>
      </c>
    </row>
    <row r="720" spans="1:5" ht="40.15" customHeight="1" x14ac:dyDescent="0.4">
      <c r="A720" s="2">
        <v>716</v>
      </c>
      <c r="B720" s="1" t="s">
        <v>1041</v>
      </c>
      <c r="C720" s="1" t="s">
        <v>963</v>
      </c>
      <c r="D720" s="1" t="s">
        <v>1026</v>
      </c>
      <c r="E720" s="1" t="s">
        <v>402</v>
      </c>
    </row>
    <row r="721" spans="1:5" ht="40.15" customHeight="1" x14ac:dyDescent="0.4">
      <c r="A721" s="2">
        <v>717</v>
      </c>
      <c r="B721" s="1" t="s">
        <v>1588</v>
      </c>
      <c r="C721" s="1" t="s">
        <v>963</v>
      </c>
      <c r="D721" s="1" t="s">
        <v>1026</v>
      </c>
      <c r="E721" s="1" t="s">
        <v>44</v>
      </c>
    </row>
    <row r="722" spans="1:5" ht="40.15" customHeight="1" x14ac:dyDescent="0.4">
      <c r="A722" s="2">
        <v>718</v>
      </c>
      <c r="B722" s="1" t="s">
        <v>1048</v>
      </c>
      <c r="C722" s="1" t="s">
        <v>963</v>
      </c>
      <c r="D722" s="1" t="s">
        <v>1026</v>
      </c>
      <c r="E722" s="1" t="s">
        <v>66</v>
      </c>
    </row>
    <row r="723" spans="1:5" ht="40.15" customHeight="1" x14ac:dyDescent="0.4">
      <c r="A723" s="2">
        <v>719</v>
      </c>
      <c r="B723" s="1" t="s">
        <v>1330</v>
      </c>
      <c r="C723" s="1" t="s">
        <v>963</v>
      </c>
      <c r="D723" s="1" t="s">
        <v>1026</v>
      </c>
      <c r="E723" s="1" t="s">
        <v>402</v>
      </c>
    </row>
    <row r="724" spans="1:5" ht="40.15" customHeight="1" x14ac:dyDescent="0.4">
      <c r="A724" s="2">
        <v>720</v>
      </c>
      <c r="B724" s="1" t="s">
        <v>1699</v>
      </c>
      <c r="C724" s="1" t="s">
        <v>963</v>
      </c>
      <c r="D724" s="1" t="s">
        <v>1026</v>
      </c>
      <c r="E724" s="1" t="s">
        <v>8</v>
      </c>
    </row>
    <row r="725" spans="1:5" ht="40.15" customHeight="1" x14ac:dyDescent="0.4">
      <c r="A725" s="2">
        <v>721</v>
      </c>
      <c r="B725" s="1" t="s">
        <v>1312</v>
      </c>
      <c r="C725" s="1" t="s">
        <v>963</v>
      </c>
      <c r="D725" s="1" t="s">
        <v>1026</v>
      </c>
      <c r="E725" s="1" t="s">
        <v>317</v>
      </c>
    </row>
    <row r="726" spans="1:5" ht="40.15" customHeight="1" x14ac:dyDescent="0.4">
      <c r="A726" s="2">
        <v>722</v>
      </c>
      <c r="B726" s="1" t="s">
        <v>1463</v>
      </c>
      <c r="C726" s="1" t="s">
        <v>963</v>
      </c>
      <c r="D726" s="1" t="s">
        <v>1026</v>
      </c>
      <c r="E726" s="1" t="s">
        <v>44</v>
      </c>
    </row>
    <row r="727" spans="1:5" ht="40.15" customHeight="1" x14ac:dyDescent="0.4">
      <c r="A727" s="2">
        <v>723</v>
      </c>
      <c r="B727" s="1" t="s">
        <v>1468</v>
      </c>
      <c r="C727" s="1" t="s">
        <v>963</v>
      </c>
      <c r="D727" s="1" t="s">
        <v>1026</v>
      </c>
      <c r="E727" s="1" t="s">
        <v>320</v>
      </c>
    </row>
    <row r="728" spans="1:5" ht="40.15" customHeight="1" x14ac:dyDescent="0.4">
      <c r="A728" s="2">
        <v>724</v>
      </c>
      <c r="B728" s="1" t="s">
        <v>1053</v>
      </c>
      <c r="C728" s="1" t="s">
        <v>963</v>
      </c>
      <c r="D728" s="1" t="s">
        <v>1026</v>
      </c>
      <c r="E728" s="1" t="s">
        <v>8</v>
      </c>
    </row>
    <row r="729" spans="1:5" ht="40.15" customHeight="1" x14ac:dyDescent="0.4">
      <c r="A729" s="2">
        <v>725</v>
      </c>
      <c r="B729" s="1" t="s">
        <v>1054</v>
      </c>
      <c r="C729" s="1" t="s">
        <v>963</v>
      </c>
      <c r="D729" s="1" t="s">
        <v>1026</v>
      </c>
      <c r="E729" s="1" t="s">
        <v>61</v>
      </c>
    </row>
    <row r="730" spans="1:5" ht="40.15" customHeight="1" x14ac:dyDescent="0.4">
      <c r="A730" s="2">
        <v>726</v>
      </c>
      <c r="B730" s="1" t="s">
        <v>1955</v>
      </c>
      <c r="C730" s="1" t="s">
        <v>963</v>
      </c>
      <c r="D730" s="1" t="s">
        <v>1026</v>
      </c>
      <c r="E730" s="1" t="s">
        <v>320</v>
      </c>
    </row>
    <row r="731" spans="1:5" ht="40.15" customHeight="1" x14ac:dyDescent="0.4">
      <c r="A731" s="2">
        <v>727</v>
      </c>
      <c r="B731" s="1" t="s">
        <v>1748</v>
      </c>
      <c r="C731" s="1" t="s">
        <v>963</v>
      </c>
      <c r="D731" s="1" t="s">
        <v>1026</v>
      </c>
      <c r="E731" s="1" t="s">
        <v>555</v>
      </c>
    </row>
    <row r="732" spans="1:5" ht="40.15" customHeight="1" x14ac:dyDescent="0.4">
      <c r="A732" s="2">
        <v>728</v>
      </c>
      <c r="B732" s="1" t="s">
        <v>1631</v>
      </c>
      <c r="C732" s="1" t="s">
        <v>963</v>
      </c>
      <c r="D732" s="1" t="s">
        <v>1026</v>
      </c>
      <c r="E732" s="1" t="s">
        <v>40</v>
      </c>
    </row>
    <row r="733" spans="1:5" ht="40.15" customHeight="1" x14ac:dyDescent="0.4">
      <c r="A733" s="2">
        <v>729</v>
      </c>
      <c r="B733" s="1" t="s">
        <v>1064</v>
      </c>
      <c r="C733" s="1" t="s">
        <v>963</v>
      </c>
      <c r="D733" s="1" t="s">
        <v>1026</v>
      </c>
      <c r="E733" s="1" t="s">
        <v>533</v>
      </c>
    </row>
    <row r="734" spans="1:5" ht="40.15" customHeight="1" x14ac:dyDescent="0.4">
      <c r="A734" s="2">
        <v>730</v>
      </c>
      <c r="B734" s="1" t="s">
        <v>1065</v>
      </c>
      <c r="C734" s="1" t="s">
        <v>963</v>
      </c>
      <c r="D734" s="1" t="s">
        <v>1026</v>
      </c>
      <c r="E734" s="1" t="s">
        <v>61</v>
      </c>
    </row>
    <row r="735" spans="1:5" ht="40.15" customHeight="1" x14ac:dyDescent="0.4">
      <c r="A735" s="2">
        <v>731</v>
      </c>
      <c r="B735" s="1" t="s">
        <v>1066</v>
      </c>
      <c r="C735" s="1" t="s">
        <v>963</v>
      </c>
      <c r="D735" s="1" t="s">
        <v>1026</v>
      </c>
      <c r="E735" s="1" t="s">
        <v>40</v>
      </c>
    </row>
    <row r="736" spans="1:5" ht="40.15" customHeight="1" x14ac:dyDescent="0.4">
      <c r="A736" s="2">
        <v>732</v>
      </c>
      <c r="B736" s="1" t="s">
        <v>1067</v>
      </c>
      <c r="C736" s="1" t="s">
        <v>963</v>
      </c>
      <c r="D736" s="1" t="s">
        <v>1026</v>
      </c>
      <c r="E736" s="1" t="s">
        <v>1068</v>
      </c>
    </row>
    <row r="737" spans="1:5" ht="40.15" customHeight="1" x14ac:dyDescent="0.4">
      <c r="A737" s="2">
        <v>733</v>
      </c>
      <c r="B737" s="1" t="s">
        <v>1069</v>
      </c>
      <c r="C737" s="1" t="s">
        <v>963</v>
      </c>
      <c r="D737" s="1" t="s">
        <v>1026</v>
      </c>
      <c r="E737" s="1" t="s">
        <v>8</v>
      </c>
    </row>
    <row r="738" spans="1:5" ht="40.15" customHeight="1" x14ac:dyDescent="0.4">
      <c r="A738" s="2">
        <v>734</v>
      </c>
      <c r="B738" s="1" t="s">
        <v>1077</v>
      </c>
      <c r="C738" s="1" t="s">
        <v>963</v>
      </c>
      <c r="D738" s="1" t="s">
        <v>1026</v>
      </c>
      <c r="E738" s="1" t="s">
        <v>556</v>
      </c>
    </row>
    <row r="739" spans="1:5" ht="40.15" customHeight="1" x14ac:dyDescent="0.4">
      <c r="A739" s="2">
        <v>735</v>
      </c>
      <c r="B739" s="1" t="s">
        <v>1626</v>
      </c>
      <c r="C739" s="1" t="s">
        <v>963</v>
      </c>
      <c r="D739" s="1" t="s">
        <v>1026</v>
      </c>
      <c r="E739" s="1" t="s">
        <v>8</v>
      </c>
    </row>
    <row r="740" spans="1:5" ht="40.15" customHeight="1" x14ac:dyDescent="0.4">
      <c r="A740" s="2">
        <v>736</v>
      </c>
      <c r="B740" s="1" t="s">
        <v>1228</v>
      </c>
      <c r="C740" s="1" t="s">
        <v>963</v>
      </c>
      <c r="D740" s="1" t="s">
        <v>1026</v>
      </c>
      <c r="E740" s="1" t="s">
        <v>61</v>
      </c>
    </row>
    <row r="741" spans="1:5" ht="40.15" customHeight="1" x14ac:dyDescent="0.4">
      <c r="A741" s="2">
        <v>737</v>
      </c>
      <c r="B741" s="1" t="s">
        <v>1423</v>
      </c>
      <c r="C741" s="1" t="s">
        <v>963</v>
      </c>
      <c r="D741" s="1" t="s">
        <v>1026</v>
      </c>
      <c r="E741" s="1" t="s">
        <v>8</v>
      </c>
    </row>
    <row r="742" spans="1:5" ht="40.15" customHeight="1" x14ac:dyDescent="0.4">
      <c r="A742" s="2">
        <v>738</v>
      </c>
      <c r="B742" s="1" t="s">
        <v>1560</v>
      </c>
      <c r="C742" s="1" t="s">
        <v>963</v>
      </c>
      <c r="D742" s="1" t="s">
        <v>1026</v>
      </c>
      <c r="E742" s="1" t="s">
        <v>66</v>
      </c>
    </row>
    <row r="743" spans="1:5" ht="40.15" customHeight="1" x14ac:dyDescent="0.4">
      <c r="A743" s="2">
        <v>739</v>
      </c>
      <c r="B743" s="1" t="s">
        <v>1304</v>
      </c>
      <c r="C743" s="1" t="s">
        <v>963</v>
      </c>
      <c r="D743" s="1" t="s">
        <v>1026</v>
      </c>
      <c r="E743" s="1" t="s">
        <v>173</v>
      </c>
    </row>
    <row r="744" spans="1:5" ht="40.15" customHeight="1" x14ac:dyDescent="0.4">
      <c r="A744" s="2">
        <v>740</v>
      </c>
      <c r="B744" s="1" t="s">
        <v>1395</v>
      </c>
      <c r="C744" s="1" t="s">
        <v>963</v>
      </c>
      <c r="D744" s="1" t="s">
        <v>1026</v>
      </c>
      <c r="E744" s="1" t="s">
        <v>201</v>
      </c>
    </row>
    <row r="745" spans="1:5" ht="40.15" customHeight="1" x14ac:dyDescent="0.4">
      <c r="A745" s="2">
        <v>741</v>
      </c>
      <c r="B745" s="1" t="s">
        <v>1285</v>
      </c>
      <c r="C745" s="1" t="s">
        <v>963</v>
      </c>
      <c r="D745" s="1" t="s">
        <v>1026</v>
      </c>
      <c r="E745" s="1" t="s">
        <v>8</v>
      </c>
    </row>
    <row r="746" spans="1:5" ht="40.15" customHeight="1" x14ac:dyDescent="0.4">
      <c r="A746" s="2">
        <v>742</v>
      </c>
      <c r="B746" s="1" t="s">
        <v>2005</v>
      </c>
      <c r="C746" s="1" t="s">
        <v>963</v>
      </c>
      <c r="D746" s="1" t="s">
        <v>1026</v>
      </c>
      <c r="E746" s="1" t="s">
        <v>173</v>
      </c>
    </row>
    <row r="747" spans="1:5" ht="40.15" customHeight="1" x14ac:dyDescent="0.4">
      <c r="A747" s="2">
        <v>743</v>
      </c>
      <c r="B747" s="1" t="s">
        <v>950</v>
      </c>
      <c r="C747" s="1" t="s">
        <v>963</v>
      </c>
      <c r="D747" s="1" t="s">
        <v>1026</v>
      </c>
      <c r="E747" s="1" t="s">
        <v>25</v>
      </c>
    </row>
    <row r="748" spans="1:5" ht="40.15" customHeight="1" x14ac:dyDescent="0.4">
      <c r="A748" s="2">
        <v>744</v>
      </c>
      <c r="B748" s="1" t="s">
        <v>1371</v>
      </c>
      <c r="C748" s="1" t="s">
        <v>1372</v>
      </c>
      <c r="D748" s="1" t="str">
        <f>"津山市河辺字一本木１０３７－１"</f>
        <v>津山市河辺字一本木１０３７－１</v>
      </c>
      <c r="E748" s="1" t="s">
        <v>25</v>
      </c>
    </row>
    <row r="749" spans="1:5" ht="40.15" customHeight="1" x14ac:dyDescent="0.4">
      <c r="A749" s="2">
        <v>745</v>
      </c>
      <c r="B749" s="1" t="s">
        <v>1959</v>
      </c>
      <c r="C749" s="1" t="s">
        <v>1960</v>
      </c>
      <c r="D749" s="1" t="str">
        <f>"津山市沼８５４－６"</f>
        <v>津山市沼８５４－６</v>
      </c>
      <c r="E749" s="1" t="s">
        <v>1961</v>
      </c>
    </row>
    <row r="750" spans="1:5" ht="40.15" customHeight="1" x14ac:dyDescent="0.4">
      <c r="A750" s="2">
        <v>746</v>
      </c>
      <c r="B750" s="1" t="s">
        <v>1920</v>
      </c>
      <c r="C750" s="1" t="s">
        <v>643</v>
      </c>
      <c r="D750" s="1" t="s">
        <v>644</v>
      </c>
      <c r="E750" s="1" t="s">
        <v>8</v>
      </c>
    </row>
    <row r="751" spans="1:5" ht="40.15" customHeight="1" x14ac:dyDescent="0.4">
      <c r="A751" s="2">
        <v>747</v>
      </c>
      <c r="B751" s="1" t="s">
        <v>1806</v>
      </c>
      <c r="C751" s="1" t="s">
        <v>643</v>
      </c>
      <c r="D751" s="1" t="s">
        <v>644</v>
      </c>
      <c r="E751" s="1" t="s">
        <v>8</v>
      </c>
    </row>
    <row r="752" spans="1:5" ht="40.15" customHeight="1" x14ac:dyDescent="0.4">
      <c r="A752" s="2">
        <v>748</v>
      </c>
      <c r="B752" s="1" t="s">
        <v>1601</v>
      </c>
      <c r="C752" s="1" t="s">
        <v>643</v>
      </c>
      <c r="D752" s="1" t="s">
        <v>644</v>
      </c>
      <c r="E752" s="1" t="s">
        <v>8</v>
      </c>
    </row>
    <row r="753" spans="1:5" ht="40.15" customHeight="1" x14ac:dyDescent="0.4">
      <c r="A753" s="2">
        <v>749</v>
      </c>
      <c r="B753" s="1" t="s">
        <v>64</v>
      </c>
      <c r="C753" s="1" t="s">
        <v>643</v>
      </c>
      <c r="D753" s="1" t="s">
        <v>644</v>
      </c>
      <c r="E753" s="1" t="s">
        <v>8</v>
      </c>
    </row>
    <row r="754" spans="1:5" ht="40.15" customHeight="1" x14ac:dyDescent="0.4">
      <c r="A754" s="2">
        <v>750</v>
      </c>
      <c r="B754" s="1" t="s">
        <v>642</v>
      </c>
      <c r="C754" s="1" t="s">
        <v>643</v>
      </c>
      <c r="D754" s="1" t="s">
        <v>644</v>
      </c>
      <c r="E754" s="1" t="s">
        <v>8</v>
      </c>
    </row>
    <row r="755" spans="1:5" ht="40.15" customHeight="1" x14ac:dyDescent="0.4">
      <c r="A755" s="2">
        <v>751</v>
      </c>
      <c r="B755" s="1" t="s">
        <v>1954</v>
      </c>
      <c r="C755" s="1" t="s">
        <v>643</v>
      </c>
      <c r="D755" s="1" t="s">
        <v>644</v>
      </c>
      <c r="E755" s="1" t="s">
        <v>8</v>
      </c>
    </row>
    <row r="756" spans="1:5" ht="40.15" customHeight="1" x14ac:dyDescent="0.4">
      <c r="A756" s="2">
        <v>752</v>
      </c>
      <c r="B756" s="1" t="s">
        <v>1928</v>
      </c>
      <c r="C756" s="1" t="s">
        <v>643</v>
      </c>
      <c r="D756" s="1" t="s">
        <v>644</v>
      </c>
      <c r="E756" s="1" t="s">
        <v>8</v>
      </c>
    </row>
    <row r="757" spans="1:5" ht="40.15" customHeight="1" x14ac:dyDescent="0.4">
      <c r="A757" s="2">
        <v>753</v>
      </c>
      <c r="B757" s="1" t="s">
        <v>1933</v>
      </c>
      <c r="C757" s="1" t="s">
        <v>643</v>
      </c>
      <c r="D757" s="1" t="s">
        <v>644</v>
      </c>
      <c r="E757" s="1" t="s">
        <v>8</v>
      </c>
    </row>
    <row r="758" spans="1:5" ht="40.15" customHeight="1" x14ac:dyDescent="0.4">
      <c r="A758" s="2">
        <v>754</v>
      </c>
      <c r="B758" s="1" t="s">
        <v>1901</v>
      </c>
      <c r="C758" s="1" t="s">
        <v>643</v>
      </c>
      <c r="D758" s="1" t="s">
        <v>644</v>
      </c>
      <c r="E758" s="1" t="s">
        <v>8</v>
      </c>
    </row>
    <row r="759" spans="1:5" ht="40.15" customHeight="1" x14ac:dyDescent="0.4">
      <c r="A759" s="2">
        <v>755</v>
      </c>
      <c r="B759" s="1" t="s">
        <v>1931</v>
      </c>
      <c r="C759" s="1" t="s">
        <v>643</v>
      </c>
      <c r="D759" s="1" t="s">
        <v>644</v>
      </c>
      <c r="E759" s="1" t="s">
        <v>8</v>
      </c>
    </row>
    <row r="760" spans="1:5" ht="40.15" customHeight="1" x14ac:dyDescent="0.4">
      <c r="A760" s="2">
        <v>756</v>
      </c>
      <c r="B760" s="1" t="s">
        <v>1948</v>
      </c>
      <c r="C760" s="1" t="s">
        <v>643</v>
      </c>
      <c r="D760" s="1" t="s">
        <v>644</v>
      </c>
      <c r="E760" s="1" t="s">
        <v>8</v>
      </c>
    </row>
    <row r="761" spans="1:5" ht="40.15" customHeight="1" x14ac:dyDescent="0.4">
      <c r="A761" s="2">
        <v>757</v>
      </c>
      <c r="B761" s="1" t="s">
        <v>1851</v>
      </c>
      <c r="C761" s="1" t="s">
        <v>1852</v>
      </c>
      <c r="D761" s="1" t="s">
        <v>1853</v>
      </c>
      <c r="E761" s="1" t="s">
        <v>8</v>
      </c>
    </row>
    <row r="762" spans="1:5" ht="40.15" customHeight="1" x14ac:dyDescent="0.4">
      <c r="A762" s="2">
        <v>758</v>
      </c>
      <c r="B762" s="1" t="s">
        <v>597</v>
      </c>
      <c r="C762" s="1" t="s">
        <v>598</v>
      </c>
      <c r="D762" s="1" t="s">
        <v>599</v>
      </c>
      <c r="E762" s="1" t="s">
        <v>11</v>
      </c>
    </row>
    <row r="763" spans="1:5" ht="40.15" customHeight="1" x14ac:dyDescent="0.4">
      <c r="A763" s="2">
        <v>759</v>
      </c>
      <c r="B763" s="1" t="s">
        <v>730</v>
      </c>
      <c r="C763" s="1" t="s">
        <v>598</v>
      </c>
      <c r="D763" s="1" t="s">
        <v>599</v>
      </c>
      <c r="E763" s="1" t="s">
        <v>731</v>
      </c>
    </row>
    <row r="764" spans="1:5" ht="40.15" customHeight="1" x14ac:dyDescent="0.4">
      <c r="A764" s="2">
        <v>760</v>
      </c>
      <c r="B764" s="1" t="s">
        <v>1956</v>
      </c>
      <c r="C764" s="1" t="s">
        <v>598</v>
      </c>
      <c r="D764" s="1" t="s">
        <v>599</v>
      </c>
      <c r="E764" s="1" t="s">
        <v>25</v>
      </c>
    </row>
    <row r="765" spans="1:5" ht="40.15" customHeight="1" x14ac:dyDescent="0.4">
      <c r="A765" s="2">
        <v>761</v>
      </c>
      <c r="B765" s="1" t="s">
        <v>1941</v>
      </c>
      <c r="C765" s="1" t="s">
        <v>598</v>
      </c>
      <c r="D765" s="1" t="s">
        <v>599</v>
      </c>
      <c r="E765" s="1" t="s">
        <v>1942</v>
      </c>
    </row>
    <row r="766" spans="1:5" ht="40.15" customHeight="1" x14ac:dyDescent="0.4">
      <c r="A766" s="2">
        <v>762</v>
      </c>
      <c r="B766" s="1" t="s">
        <v>1943</v>
      </c>
      <c r="C766" s="1" t="s">
        <v>598</v>
      </c>
      <c r="D766" s="1" t="s">
        <v>599</v>
      </c>
      <c r="E766" s="1" t="s">
        <v>8</v>
      </c>
    </row>
    <row r="767" spans="1:5" ht="40.15" customHeight="1" x14ac:dyDescent="0.4">
      <c r="A767" s="2">
        <v>763</v>
      </c>
      <c r="B767" s="1" t="s">
        <v>1456</v>
      </c>
      <c r="C767" s="1" t="s">
        <v>1457</v>
      </c>
      <c r="D767" s="1" t="s">
        <v>1458</v>
      </c>
      <c r="E767" s="1" t="s">
        <v>8</v>
      </c>
    </row>
    <row r="768" spans="1:5" ht="40.15" customHeight="1" x14ac:dyDescent="0.4">
      <c r="A768" s="2">
        <v>764</v>
      </c>
      <c r="B768" s="1" t="s">
        <v>1111</v>
      </c>
      <c r="C768" s="1" t="s">
        <v>1112</v>
      </c>
      <c r="D768" s="1" t="str">
        <f>"津山市平福５４６－１"</f>
        <v>津山市平福５４６－１</v>
      </c>
      <c r="E768" s="1" t="s">
        <v>8</v>
      </c>
    </row>
    <row r="769" spans="1:5" ht="40.15" customHeight="1" x14ac:dyDescent="0.4">
      <c r="A769" s="2">
        <v>765</v>
      </c>
      <c r="B769" s="1" t="s">
        <v>836</v>
      </c>
      <c r="C769" s="1" t="s">
        <v>835</v>
      </c>
      <c r="D769" s="1" t="str">
        <f>"津山市小原７９－５"</f>
        <v>津山市小原７９－５</v>
      </c>
      <c r="E769" s="1" t="s">
        <v>173</v>
      </c>
    </row>
    <row r="770" spans="1:5" ht="40.15" customHeight="1" x14ac:dyDescent="0.4">
      <c r="A770" s="2">
        <v>766</v>
      </c>
      <c r="B770" s="1" t="s">
        <v>834</v>
      </c>
      <c r="C770" s="1" t="s">
        <v>835</v>
      </c>
      <c r="D770" s="1" t="str">
        <f>"津山市小原７９－５"</f>
        <v>津山市小原７９－５</v>
      </c>
      <c r="E770" s="1" t="s">
        <v>173</v>
      </c>
    </row>
    <row r="771" spans="1:5" ht="40.15" customHeight="1" x14ac:dyDescent="0.4">
      <c r="A771" s="2">
        <v>767</v>
      </c>
      <c r="B771" s="1" t="s">
        <v>1935</v>
      </c>
      <c r="C771" s="1" t="s">
        <v>1936</v>
      </c>
      <c r="D771" s="1" t="s">
        <v>1937</v>
      </c>
      <c r="E771" s="1" t="s">
        <v>999</v>
      </c>
    </row>
    <row r="772" spans="1:5" ht="40.15" customHeight="1" x14ac:dyDescent="0.4">
      <c r="A772" s="2">
        <v>768</v>
      </c>
      <c r="B772" s="1" t="s">
        <v>357</v>
      </c>
      <c r="C772" s="1" t="s">
        <v>358</v>
      </c>
      <c r="D772" s="1" t="s">
        <v>359</v>
      </c>
      <c r="E772" s="1" t="s">
        <v>25</v>
      </c>
    </row>
    <row r="773" spans="1:5" ht="40.15" customHeight="1" x14ac:dyDescent="0.4">
      <c r="A773" s="2">
        <v>769</v>
      </c>
      <c r="B773" s="1" t="s">
        <v>1812</v>
      </c>
      <c r="C773" s="1" t="s">
        <v>1813</v>
      </c>
      <c r="D773" s="1" t="s">
        <v>1814</v>
      </c>
      <c r="E773" s="1" t="s">
        <v>86</v>
      </c>
    </row>
    <row r="774" spans="1:5" ht="40.15" customHeight="1" x14ac:dyDescent="0.4">
      <c r="A774" s="2">
        <v>770</v>
      </c>
      <c r="B774" s="1" t="s">
        <v>1229</v>
      </c>
      <c r="C774" s="1" t="s">
        <v>1230</v>
      </c>
      <c r="D774" s="1" t="str">
        <f>"玉野市東高崎２６－２１"</f>
        <v>玉野市東高崎２６－２１</v>
      </c>
      <c r="E774" s="1" t="s">
        <v>25</v>
      </c>
    </row>
    <row r="775" spans="1:5" ht="40.15" customHeight="1" x14ac:dyDescent="0.4">
      <c r="A775" s="2">
        <v>771</v>
      </c>
      <c r="B775" s="1" t="s">
        <v>1231</v>
      </c>
      <c r="C775" s="1" t="s">
        <v>1230</v>
      </c>
      <c r="D775" s="1" t="str">
        <f>"玉野市東高崎２６－２１"</f>
        <v>玉野市東高崎２６－２１</v>
      </c>
      <c r="E775" s="1" t="s">
        <v>25</v>
      </c>
    </row>
    <row r="776" spans="1:5" ht="40.15" customHeight="1" x14ac:dyDescent="0.4">
      <c r="A776" s="2">
        <v>772</v>
      </c>
      <c r="B776" s="1" t="s">
        <v>409</v>
      </c>
      <c r="C776" s="1" t="s">
        <v>410</v>
      </c>
      <c r="D776" s="1" t="s">
        <v>411</v>
      </c>
      <c r="E776" s="1" t="s">
        <v>8</v>
      </c>
    </row>
    <row r="777" spans="1:5" ht="40.15" customHeight="1" x14ac:dyDescent="0.4">
      <c r="A777" s="2">
        <v>773</v>
      </c>
      <c r="B777" s="1" t="s">
        <v>790</v>
      </c>
      <c r="C777" s="1" t="s">
        <v>410</v>
      </c>
      <c r="D777" s="1" t="s">
        <v>411</v>
      </c>
      <c r="E777" s="1" t="s">
        <v>8</v>
      </c>
    </row>
    <row r="778" spans="1:5" ht="40.15" customHeight="1" x14ac:dyDescent="0.4">
      <c r="A778" s="2">
        <v>774</v>
      </c>
      <c r="B778" s="1" t="s">
        <v>1246</v>
      </c>
      <c r="C778" s="1" t="s">
        <v>410</v>
      </c>
      <c r="D778" s="1" t="s">
        <v>411</v>
      </c>
      <c r="E778" s="1" t="s">
        <v>995</v>
      </c>
    </row>
    <row r="779" spans="1:5" ht="40.15" customHeight="1" x14ac:dyDescent="0.4">
      <c r="A779" s="2">
        <v>775</v>
      </c>
      <c r="B779" s="1" t="s">
        <v>1389</v>
      </c>
      <c r="C779" s="1" t="s">
        <v>410</v>
      </c>
      <c r="D779" s="1" t="s">
        <v>411</v>
      </c>
      <c r="E779" s="1" t="s">
        <v>8</v>
      </c>
    </row>
    <row r="780" spans="1:5" ht="40.15" customHeight="1" x14ac:dyDescent="0.4">
      <c r="A780" s="2">
        <v>776</v>
      </c>
      <c r="B780" s="1" t="s">
        <v>969</v>
      </c>
      <c r="C780" s="1" t="s">
        <v>970</v>
      </c>
      <c r="D780" s="1" t="str">
        <f>"玉野市玉６丁目８－６"</f>
        <v>玉野市玉６丁目８－６</v>
      </c>
      <c r="E780" s="1" t="s">
        <v>269</v>
      </c>
    </row>
    <row r="781" spans="1:5" ht="40.15" customHeight="1" x14ac:dyDescent="0.4">
      <c r="A781" s="2">
        <v>777</v>
      </c>
      <c r="B781" s="1" t="s">
        <v>1350</v>
      </c>
      <c r="C781" s="1" t="s">
        <v>350</v>
      </c>
      <c r="D781" s="1" t="str">
        <f>"玉野市宇野１丁目４２－２６"</f>
        <v>玉野市宇野１丁目４２－２６</v>
      </c>
      <c r="E781" s="1" t="s">
        <v>8</v>
      </c>
    </row>
    <row r="782" spans="1:5" ht="40.15" customHeight="1" x14ac:dyDescent="0.4">
      <c r="A782" s="2">
        <v>778</v>
      </c>
      <c r="B782" s="1" t="s">
        <v>1827</v>
      </c>
      <c r="C782" s="1" t="s">
        <v>1828</v>
      </c>
      <c r="D782" s="1" t="s">
        <v>1829</v>
      </c>
      <c r="E782" s="1" t="s">
        <v>79</v>
      </c>
    </row>
    <row r="783" spans="1:5" ht="40.15" customHeight="1" x14ac:dyDescent="0.4">
      <c r="A783" s="2">
        <v>779</v>
      </c>
      <c r="B783" s="1" t="s">
        <v>329</v>
      </c>
      <c r="C783" s="1" t="s">
        <v>330</v>
      </c>
      <c r="D783" s="1" t="str">
        <f>"玉野市迫間2138-2"</f>
        <v>玉野市迫間2138-2</v>
      </c>
      <c r="E783" s="1" t="s">
        <v>331</v>
      </c>
    </row>
    <row r="784" spans="1:5" ht="40.15" customHeight="1" x14ac:dyDescent="0.4">
      <c r="A784" s="2">
        <v>780</v>
      </c>
      <c r="B784" s="1" t="s">
        <v>1585</v>
      </c>
      <c r="C784" s="1" t="s">
        <v>1586</v>
      </c>
      <c r="D784" s="1" t="s">
        <v>1587</v>
      </c>
      <c r="E784" s="1" t="s">
        <v>8</v>
      </c>
    </row>
    <row r="785" spans="1:5" ht="40.15" customHeight="1" x14ac:dyDescent="0.4">
      <c r="A785" s="2">
        <v>781</v>
      </c>
      <c r="B785" s="1" t="s">
        <v>685</v>
      </c>
      <c r="C785" s="1" t="s">
        <v>686</v>
      </c>
      <c r="D785" s="1" t="str">
        <f>"玉野市羽根崎町５－１０"</f>
        <v>玉野市羽根崎町５－１０</v>
      </c>
      <c r="E785" s="1" t="s">
        <v>8</v>
      </c>
    </row>
    <row r="786" spans="1:5" ht="40.15" customHeight="1" x14ac:dyDescent="0.4">
      <c r="A786" s="2">
        <v>782</v>
      </c>
      <c r="B786" s="1" t="s">
        <v>1838</v>
      </c>
      <c r="C786" s="1" t="s">
        <v>1839</v>
      </c>
      <c r="D786" s="1" t="str">
        <f>"玉野市迫間２２８０－１１"</f>
        <v>玉野市迫間２２８０－１１</v>
      </c>
      <c r="E786" s="1" t="s">
        <v>8</v>
      </c>
    </row>
    <row r="787" spans="1:5" ht="40.15" customHeight="1" x14ac:dyDescent="0.4">
      <c r="A787" s="2">
        <v>783</v>
      </c>
      <c r="B787" s="1" t="s">
        <v>1731</v>
      </c>
      <c r="C787" s="1" t="s">
        <v>815</v>
      </c>
      <c r="D787" s="1" t="s">
        <v>816</v>
      </c>
      <c r="E787" s="1" t="s">
        <v>8</v>
      </c>
    </row>
    <row r="788" spans="1:5" ht="40.15" customHeight="1" x14ac:dyDescent="0.4">
      <c r="A788" s="2">
        <v>784</v>
      </c>
      <c r="B788" s="1" t="s">
        <v>814</v>
      </c>
      <c r="C788" s="1" t="s">
        <v>815</v>
      </c>
      <c r="D788" s="1" t="s">
        <v>816</v>
      </c>
      <c r="E788" s="1" t="s">
        <v>208</v>
      </c>
    </row>
    <row r="789" spans="1:5" ht="40.15" customHeight="1" x14ac:dyDescent="0.4">
      <c r="A789" s="2">
        <v>785</v>
      </c>
      <c r="B789" s="1" t="s">
        <v>1263</v>
      </c>
      <c r="C789" s="1" t="s">
        <v>823</v>
      </c>
      <c r="D789" s="1" t="str">
        <f t="shared" ref="D789:D805" si="6">"玉野市宇野２丁目１－２０"</f>
        <v>玉野市宇野２丁目１－２０</v>
      </c>
      <c r="E789" s="1" t="s">
        <v>40</v>
      </c>
    </row>
    <row r="790" spans="1:5" ht="40.15" customHeight="1" x14ac:dyDescent="0.4">
      <c r="A790" s="2">
        <v>786</v>
      </c>
      <c r="B790" s="1" t="s">
        <v>1801</v>
      </c>
      <c r="C790" s="1" t="s">
        <v>823</v>
      </c>
      <c r="D790" s="1" t="str">
        <f t="shared" si="6"/>
        <v>玉野市宇野２丁目１－２０</v>
      </c>
      <c r="E790" s="1" t="s">
        <v>8</v>
      </c>
    </row>
    <row r="791" spans="1:5" ht="40.15" customHeight="1" x14ac:dyDescent="0.4">
      <c r="A791" s="2">
        <v>787</v>
      </c>
      <c r="B791" s="1" t="s">
        <v>1977</v>
      </c>
      <c r="C791" s="1" t="s">
        <v>823</v>
      </c>
      <c r="D791" s="1" t="str">
        <f t="shared" si="6"/>
        <v>玉野市宇野２丁目１－２０</v>
      </c>
      <c r="E791" s="1" t="s">
        <v>8</v>
      </c>
    </row>
    <row r="792" spans="1:5" ht="40.15" customHeight="1" x14ac:dyDescent="0.4">
      <c r="A792" s="2">
        <v>788</v>
      </c>
      <c r="B792" s="1" t="s">
        <v>1752</v>
      </c>
      <c r="C792" s="1" t="s">
        <v>823</v>
      </c>
      <c r="D792" s="1" t="str">
        <f t="shared" si="6"/>
        <v>玉野市宇野２丁目１－２０</v>
      </c>
      <c r="E792" s="1" t="s">
        <v>8</v>
      </c>
    </row>
    <row r="793" spans="1:5" ht="40.15" customHeight="1" x14ac:dyDescent="0.4">
      <c r="A793" s="2">
        <v>789</v>
      </c>
      <c r="B793" s="1" t="s">
        <v>1705</v>
      </c>
      <c r="C793" s="1" t="s">
        <v>823</v>
      </c>
      <c r="D793" s="1" t="str">
        <f t="shared" si="6"/>
        <v>玉野市宇野２丁目１－２０</v>
      </c>
      <c r="E793" s="1" t="s">
        <v>40</v>
      </c>
    </row>
    <row r="794" spans="1:5" ht="40.15" customHeight="1" x14ac:dyDescent="0.4">
      <c r="A794" s="2">
        <v>790</v>
      </c>
      <c r="B794" s="1" t="s">
        <v>1049</v>
      </c>
      <c r="C794" s="1" t="s">
        <v>823</v>
      </c>
      <c r="D794" s="1" t="str">
        <f t="shared" si="6"/>
        <v>玉野市宇野２丁目１－２０</v>
      </c>
      <c r="E794" s="1" t="s">
        <v>8</v>
      </c>
    </row>
    <row r="795" spans="1:5" ht="40.15" customHeight="1" x14ac:dyDescent="0.4">
      <c r="A795" s="2">
        <v>791</v>
      </c>
      <c r="B795" s="1" t="s">
        <v>1900</v>
      </c>
      <c r="C795" s="1" t="s">
        <v>823</v>
      </c>
      <c r="D795" s="1" t="str">
        <f t="shared" si="6"/>
        <v>玉野市宇野２丁目１－２０</v>
      </c>
      <c r="E795" s="1" t="s">
        <v>61</v>
      </c>
    </row>
    <row r="796" spans="1:5" ht="40.15" customHeight="1" x14ac:dyDescent="0.4">
      <c r="A796" s="2">
        <v>792</v>
      </c>
      <c r="B796" s="1" t="s">
        <v>1795</v>
      </c>
      <c r="C796" s="1" t="s">
        <v>823</v>
      </c>
      <c r="D796" s="1" t="str">
        <f t="shared" si="6"/>
        <v>玉野市宇野２丁目１－２０</v>
      </c>
      <c r="E796" s="1" t="s">
        <v>8</v>
      </c>
    </row>
    <row r="797" spans="1:5" ht="40.15" customHeight="1" x14ac:dyDescent="0.4">
      <c r="A797" s="2">
        <v>793</v>
      </c>
      <c r="B797" s="1" t="s">
        <v>1128</v>
      </c>
      <c r="C797" s="1" t="s">
        <v>823</v>
      </c>
      <c r="D797" s="1" t="str">
        <f t="shared" si="6"/>
        <v>玉野市宇野２丁目１－２０</v>
      </c>
      <c r="E797" s="1" t="s">
        <v>8</v>
      </c>
    </row>
    <row r="798" spans="1:5" ht="40.15" customHeight="1" x14ac:dyDescent="0.4">
      <c r="A798" s="2">
        <v>794</v>
      </c>
      <c r="B798" s="1" t="s">
        <v>1129</v>
      </c>
      <c r="C798" s="1" t="s">
        <v>823</v>
      </c>
      <c r="D798" s="1" t="str">
        <f t="shared" si="6"/>
        <v>玉野市宇野２丁目１－２０</v>
      </c>
      <c r="E798" s="1" t="s">
        <v>25</v>
      </c>
    </row>
    <row r="799" spans="1:5" ht="40.15" customHeight="1" x14ac:dyDescent="0.4">
      <c r="A799" s="2">
        <v>795</v>
      </c>
      <c r="B799" s="1" t="s">
        <v>822</v>
      </c>
      <c r="C799" s="1" t="s">
        <v>823</v>
      </c>
      <c r="D799" s="1" t="str">
        <f t="shared" si="6"/>
        <v>玉野市宇野２丁目１－２０</v>
      </c>
      <c r="E799" s="1" t="s">
        <v>8</v>
      </c>
    </row>
    <row r="800" spans="1:5" ht="40.15" customHeight="1" x14ac:dyDescent="0.4">
      <c r="A800" s="2">
        <v>796</v>
      </c>
      <c r="B800" s="1" t="s">
        <v>2025</v>
      </c>
      <c r="C800" s="1" t="s">
        <v>823</v>
      </c>
      <c r="D800" s="1" t="str">
        <f t="shared" si="6"/>
        <v>玉野市宇野２丁目１－２０</v>
      </c>
      <c r="E800" s="1" t="s">
        <v>44</v>
      </c>
    </row>
    <row r="801" spans="1:5" ht="40.15" customHeight="1" x14ac:dyDescent="0.4">
      <c r="A801" s="2">
        <v>797</v>
      </c>
      <c r="B801" s="1" t="s">
        <v>1078</v>
      </c>
      <c r="C801" s="1" t="s">
        <v>823</v>
      </c>
      <c r="D801" s="1" t="str">
        <f t="shared" si="6"/>
        <v>玉野市宇野２丁目１－２０</v>
      </c>
      <c r="E801" s="1" t="s">
        <v>8</v>
      </c>
    </row>
    <row r="802" spans="1:5" ht="40.15" customHeight="1" x14ac:dyDescent="0.4">
      <c r="A802" s="2">
        <v>798</v>
      </c>
      <c r="B802" s="1" t="s">
        <v>1080</v>
      </c>
      <c r="C802" s="1" t="s">
        <v>823</v>
      </c>
      <c r="D802" s="1" t="str">
        <f t="shared" si="6"/>
        <v>玉野市宇野２丁目１－２０</v>
      </c>
      <c r="E802" s="1" t="s">
        <v>40</v>
      </c>
    </row>
    <row r="803" spans="1:5" ht="40.15" customHeight="1" x14ac:dyDescent="0.4">
      <c r="A803" s="2">
        <v>799</v>
      </c>
      <c r="B803" s="1" t="s">
        <v>1081</v>
      </c>
      <c r="C803" s="1" t="s">
        <v>823</v>
      </c>
      <c r="D803" s="1" t="str">
        <f t="shared" si="6"/>
        <v>玉野市宇野２丁目１－２０</v>
      </c>
      <c r="E803" s="1" t="s">
        <v>8</v>
      </c>
    </row>
    <row r="804" spans="1:5" ht="40.15" customHeight="1" x14ac:dyDescent="0.4">
      <c r="A804" s="2">
        <v>800</v>
      </c>
      <c r="B804" s="1" t="s">
        <v>1087</v>
      </c>
      <c r="C804" s="1" t="s">
        <v>823</v>
      </c>
      <c r="D804" s="1" t="str">
        <f t="shared" si="6"/>
        <v>玉野市宇野２丁目１－２０</v>
      </c>
      <c r="E804" s="1" t="s">
        <v>8</v>
      </c>
    </row>
    <row r="805" spans="1:5" ht="40.15" customHeight="1" x14ac:dyDescent="0.4">
      <c r="A805" s="2">
        <v>801</v>
      </c>
      <c r="B805" s="1" t="s">
        <v>1093</v>
      </c>
      <c r="C805" s="1" t="s">
        <v>823</v>
      </c>
      <c r="D805" s="1" t="str">
        <f t="shared" si="6"/>
        <v>玉野市宇野２丁目１－２０</v>
      </c>
      <c r="E805" s="1" t="s">
        <v>61</v>
      </c>
    </row>
    <row r="806" spans="1:5" ht="40.15" customHeight="1" x14ac:dyDescent="0.4">
      <c r="A806" s="2">
        <v>802</v>
      </c>
      <c r="B806" s="1" t="s">
        <v>1969</v>
      </c>
      <c r="C806" s="1" t="s">
        <v>1970</v>
      </c>
      <c r="D806" s="1" t="str">
        <f>"玉野市田井３－１－２０"</f>
        <v>玉野市田井３－１－２０</v>
      </c>
      <c r="E806" s="1" t="s">
        <v>1971</v>
      </c>
    </row>
    <row r="807" spans="1:5" ht="40.15" customHeight="1" x14ac:dyDescent="0.4">
      <c r="A807" s="2">
        <v>803</v>
      </c>
      <c r="B807" s="1" t="s">
        <v>1434</v>
      </c>
      <c r="C807" s="1" t="s">
        <v>72</v>
      </c>
      <c r="D807" s="1" t="s">
        <v>1435</v>
      </c>
      <c r="E807" s="1" t="s">
        <v>8</v>
      </c>
    </row>
    <row r="808" spans="1:5" ht="40.15" customHeight="1" x14ac:dyDescent="0.4">
      <c r="A808" s="2">
        <v>804</v>
      </c>
      <c r="B808" s="1" t="s">
        <v>2017</v>
      </c>
      <c r="C808" s="1" t="s">
        <v>2018</v>
      </c>
      <c r="D808" s="1" t="s">
        <v>2019</v>
      </c>
      <c r="E808" s="1" t="s">
        <v>40</v>
      </c>
    </row>
    <row r="809" spans="1:5" ht="40.15" customHeight="1" x14ac:dyDescent="0.4">
      <c r="A809" s="2">
        <v>805</v>
      </c>
      <c r="B809" s="1" t="s">
        <v>1710</v>
      </c>
      <c r="C809" s="1" t="s">
        <v>1711</v>
      </c>
      <c r="D809" s="1" t="str">
        <f>"玉野市和田1-9-5"</f>
        <v>玉野市和田1-9-5</v>
      </c>
      <c r="E809" s="1" t="s">
        <v>364</v>
      </c>
    </row>
    <row r="810" spans="1:5" ht="40.15" customHeight="1" x14ac:dyDescent="0.4">
      <c r="A810" s="2">
        <v>806</v>
      </c>
      <c r="B810" s="1" t="s">
        <v>1526</v>
      </c>
      <c r="C810" s="1" t="s">
        <v>574</v>
      </c>
      <c r="D810" s="1" t="s">
        <v>575</v>
      </c>
      <c r="E810" s="1" t="s">
        <v>205</v>
      </c>
    </row>
    <row r="811" spans="1:5" ht="40.15" customHeight="1" x14ac:dyDescent="0.4">
      <c r="A811" s="2">
        <v>807</v>
      </c>
      <c r="B811" s="1" t="s">
        <v>810</v>
      </c>
      <c r="C811" s="1" t="s">
        <v>574</v>
      </c>
      <c r="D811" s="1" t="s">
        <v>575</v>
      </c>
      <c r="E811" s="1" t="s">
        <v>205</v>
      </c>
    </row>
    <row r="812" spans="1:5" ht="40.15" customHeight="1" x14ac:dyDescent="0.4">
      <c r="A812" s="2">
        <v>808</v>
      </c>
      <c r="B812" s="1" t="s">
        <v>1600</v>
      </c>
      <c r="C812" s="1" t="s">
        <v>574</v>
      </c>
      <c r="D812" s="1" t="s">
        <v>575</v>
      </c>
      <c r="E812" s="1" t="s">
        <v>205</v>
      </c>
    </row>
    <row r="813" spans="1:5" ht="40.15" customHeight="1" x14ac:dyDescent="0.4">
      <c r="A813" s="2">
        <v>809</v>
      </c>
      <c r="B813" s="1" t="s">
        <v>457</v>
      </c>
      <c r="C813" s="1" t="s">
        <v>458</v>
      </c>
      <c r="D813" s="1" t="str">
        <f>"笠岡市九番町２－２"</f>
        <v>笠岡市九番町２－２</v>
      </c>
      <c r="E813" s="1" t="s">
        <v>8</v>
      </c>
    </row>
    <row r="814" spans="1:5" ht="40.15" customHeight="1" x14ac:dyDescent="0.4">
      <c r="A814" s="2">
        <v>810</v>
      </c>
      <c r="B814" s="1" t="s">
        <v>1753</v>
      </c>
      <c r="C814" s="1" t="s">
        <v>1754</v>
      </c>
      <c r="D814" s="1" t="str">
        <f>"笠岡市富岡２６５－７"</f>
        <v>笠岡市富岡２６５－７</v>
      </c>
      <c r="E814" s="1" t="s">
        <v>1755</v>
      </c>
    </row>
    <row r="815" spans="1:5" ht="40.15" customHeight="1" x14ac:dyDescent="0.4">
      <c r="A815" s="2">
        <v>811</v>
      </c>
      <c r="B815" s="1" t="s">
        <v>1199</v>
      </c>
      <c r="C815" s="1" t="s">
        <v>262</v>
      </c>
      <c r="D815" s="1" t="str">
        <f>"笠岡市笠岡５６２８－１"</f>
        <v>笠岡市笠岡５６２８－１</v>
      </c>
      <c r="E815" s="1" t="s">
        <v>116</v>
      </c>
    </row>
    <row r="816" spans="1:5" ht="40.15" customHeight="1" x14ac:dyDescent="0.4">
      <c r="A816" s="2">
        <v>812</v>
      </c>
      <c r="B816" s="1" t="s">
        <v>1204</v>
      </c>
      <c r="C816" s="1" t="s">
        <v>262</v>
      </c>
      <c r="D816" s="1" t="str">
        <f>"笠岡市笠岡５６２８－１"</f>
        <v>笠岡市笠岡５６２８－１</v>
      </c>
      <c r="E816" s="1" t="s">
        <v>8</v>
      </c>
    </row>
    <row r="817" spans="1:5" ht="40.15" customHeight="1" x14ac:dyDescent="0.4">
      <c r="A817" s="2">
        <v>813</v>
      </c>
      <c r="B817" s="1" t="s">
        <v>1212</v>
      </c>
      <c r="C817" s="1" t="s">
        <v>262</v>
      </c>
      <c r="D817" s="1" t="str">
        <f>"笠岡市笠岡５６２８－１"</f>
        <v>笠岡市笠岡５６２８－１</v>
      </c>
      <c r="E817" s="1" t="s">
        <v>8</v>
      </c>
    </row>
    <row r="818" spans="1:5" ht="40.15" customHeight="1" x14ac:dyDescent="0.4">
      <c r="A818" s="2">
        <v>814</v>
      </c>
      <c r="B818" s="1" t="s">
        <v>1606</v>
      </c>
      <c r="C818" s="1" t="s">
        <v>262</v>
      </c>
      <c r="D818" s="1" t="s">
        <v>1563</v>
      </c>
      <c r="E818" s="1" t="s">
        <v>349</v>
      </c>
    </row>
    <row r="819" spans="1:5" ht="40.15" customHeight="1" x14ac:dyDescent="0.4">
      <c r="A819" s="2">
        <v>815</v>
      </c>
      <c r="B819" s="1" t="s">
        <v>687</v>
      </c>
      <c r="C819" s="1" t="s">
        <v>262</v>
      </c>
      <c r="D819" s="1" t="s">
        <v>688</v>
      </c>
      <c r="E819" s="1" t="s">
        <v>320</v>
      </c>
    </row>
    <row r="820" spans="1:5" ht="40.15" customHeight="1" x14ac:dyDescent="0.4">
      <c r="A820" s="2">
        <v>816</v>
      </c>
      <c r="B820" s="1" t="s">
        <v>1629</v>
      </c>
      <c r="C820" s="1" t="s">
        <v>262</v>
      </c>
      <c r="D820" s="1" t="s">
        <v>1563</v>
      </c>
      <c r="E820" s="1" t="s">
        <v>61</v>
      </c>
    </row>
    <row r="821" spans="1:5" ht="40.15" customHeight="1" x14ac:dyDescent="0.4">
      <c r="A821" s="2">
        <v>817</v>
      </c>
      <c r="B821" s="1" t="s">
        <v>1562</v>
      </c>
      <c r="C821" s="1" t="s">
        <v>262</v>
      </c>
      <c r="D821" s="1" t="s">
        <v>1563</v>
      </c>
      <c r="E821" s="1" t="s">
        <v>208</v>
      </c>
    </row>
    <row r="822" spans="1:5" ht="40.15" customHeight="1" x14ac:dyDescent="0.4">
      <c r="A822" s="2">
        <v>818</v>
      </c>
      <c r="B822" s="1" t="s">
        <v>1640</v>
      </c>
      <c r="C822" s="1" t="s">
        <v>262</v>
      </c>
      <c r="D822" s="1" t="s">
        <v>1563</v>
      </c>
      <c r="E822" s="1" t="s">
        <v>317</v>
      </c>
    </row>
    <row r="823" spans="1:5" ht="40.15" customHeight="1" x14ac:dyDescent="0.4">
      <c r="A823" s="2">
        <v>819</v>
      </c>
      <c r="B823" s="1" t="s">
        <v>311</v>
      </c>
      <c r="C823" s="1" t="s">
        <v>312</v>
      </c>
      <c r="D823" s="1" t="s">
        <v>313</v>
      </c>
      <c r="E823" s="1" t="s">
        <v>173</v>
      </c>
    </row>
    <row r="824" spans="1:5" ht="40.15" customHeight="1" x14ac:dyDescent="0.4">
      <c r="A824" s="2">
        <v>820</v>
      </c>
      <c r="B824" s="1" t="s">
        <v>1785</v>
      </c>
      <c r="C824" s="1" t="s">
        <v>312</v>
      </c>
      <c r="D824" s="1" t="s">
        <v>313</v>
      </c>
      <c r="E824" s="1" t="s">
        <v>44</v>
      </c>
    </row>
    <row r="825" spans="1:5" ht="40.15" customHeight="1" x14ac:dyDescent="0.4">
      <c r="A825" s="2">
        <v>821</v>
      </c>
      <c r="B825" s="1" t="s">
        <v>1809</v>
      </c>
      <c r="C825" s="1" t="s">
        <v>312</v>
      </c>
      <c r="D825" s="1" t="s">
        <v>313</v>
      </c>
      <c r="E825" s="1" t="s">
        <v>173</v>
      </c>
    </row>
    <row r="826" spans="1:5" ht="40.15" customHeight="1" x14ac:dyDescent="0.4">
      <c r="A826" s="2">
        <v>822</v>
      </c>
      <c r="B826" s="1" t="s">
        <v>485</v>
      </c>
      <c r="C826" s="1" t="s">
        <v>312</v>
      </c>
      <c r="D826" s="1" t="s">
        <v>313</v>
      </c>
      <c r="E826" s="1" t="s">
        <v>61</v>
      </c>
    </row>
    <row r="827" spans="1:5" ht="40.15" customHeight="1" x14ac:dyDescent="0.4">
      <c r="A827" s="2">
        <v>823</v>
      </c>
      <c r="B827" s="1" t="s">
        <v>1611</v>
      </c>
      <c r="C827" s="1" t="s">
        <v>312</v>
      </c>
      <c r="D827" s="1" t="s">
        <v>313</v>
      </c>
      <c r="E827" s="1" t="s">
        <v>556</v>
      </c>
    </row>
    <row r="828" spans="1:5" ht="40.15" customHeight="1" x14ac:dyDescent="0.4">
      <c r="A828" s="2">
        <v>824</v>
      </c>
      <c r="B828" s="1" t="s">
        <v>1391</v>
      </c>
      <c r="C828" s="1" t="s">
        <v>312</v>
      </c>
      <c r="D828" s="1" t="s">
        <v>313</v>
      </c>
      <c r="E828" s="1" t="s">
        <v>61</v>
      </c>
    </row>
    <row r="829" spans="1:5" ht="40.15" customHeight="1" x14ac:dyDescent="0.4">
      <c r="A829" s="2">
        <v>825</v>
      </c>
      <c r="B829" s="1" t="s">
        <v>1375</v>
      </c>
      <c r="C829" s="1" t="s">
        <v>312</v>
      </c>
      <c r="D829" s="1" t="s">
        <v>313</v>
      </c>
      <c r="E829" s="1" t="s">
        <v>40</v>
      </c>
    </row>
    <row r="830" spans="1:5" ht="40.15" customHeight="1" x14ac:dyDescent="0.4">
      <c r="A830" s="2">
        <v>826</v>
      </c>
      <c r="B830" s="1" t="s">
        <v>720</v>
      </c>
      <c r="C830" s="1" t="s">
        <v>312</v>
      </c>
      <c r="D830" s="1" t="s">
        <v>313</v>
      </c>
      <c r="E830" s="1" t="s">
        <v>44</v>
      </c>
    </row>
    <row r="831" spans="1:5" ht="40.15" customHeight="1" x14ac:dyDescent="0.4">
      <c r="A831" s="2">
        <v>827</v>
      </c>
      <c r="B831" s="1" t="s">
        <v>738</v>
      </c>
      <c r="C831" s="1" t="s">
        <v>312</v>
      </c>
      <c r="D831" s="1" t="s">
        <v>313</v>
      </c>
      <c r="E831" s="1" t="s">
        <v>320</v>
      </c>
    </row>
    <row r="832" spans="1:5" ht="40.15" customHeight="1" x14ac:dyDescent="0.4">
      <c r="A832" s="2">
        <v>828</v>
      </c>
      <c r="B832" s="1" t="s">
        <v>778</v>
      </c>
      <c r="C832" s="1" t="s">
        <v>312</v>
      </c>
      <c r="D832" s="1" t="s">
        <v>313</v>
      </c>
      <c r="E832" s="1" t="s">
        <v>61</v>
      </c>
    </row>
    <row r="833" spans="1:5" ht="40.15" customHeight="1" x14ac:dyDescent="0.4">
      <c r="A833" s="2">
        <v>829</v>
      </c>
      <c r="B833" s="1" t="s">
        <v>1668</v>
      </c>
      <c r="C833" s="1" t="s">
        <v>312</v>
      </c>
      <c r="D833" s="1" t="s">
        <v>313</v>
      </c>
      <c r="E833" s="1" t="s">
        <v>44</v>
      </c>
    </row>
    <row r="834" spans="1:5" ht="40.15" customHeight="1" x14ac:dyDescent="0.4">
      <c r="A834" s="2">
        <v>830</v>
      </c>
      <c r="B834" s="1" t="s">
        <v>788</v>
      </c>
      <c r="C834" s="1" t="s">
        <v>312</v>
      </c>
      <c r="D834" s="1" t="s">
        <v>313</v>
      </c>
      <c r="E834" s="1" t="s">
        <v>8</v>
      </c>
    </row>
    <row r="835" spans="1:5" ht="40.15" customHeight="1" x14ac:dyDescent="0.4">
      <c r="A835" s="2">
        <v>831</v>
      </c>
      <c r="B835" s="1" t="s">
        <v>1541</v>
      </c>
      <c r="C835" s="1" t="s">
        <v>312</v>
      </c>
      <c r="D835" s="1" t="s">
        <v>313</v>
      </c>
      <c r="E835" s="1" t="s">
        <v>40</v>
      </c>
    </row>
    <row r="836" spans="1:5" ht="40.15" customHeight="1" x14ac:dyDescent="0.4">
      <c r="A836" s="2">
        <v>832</v>
      </c>
      <c r="B836" s="1" t="s">
        <v>1407</v>
      </c>
      <c r="C836" s="1" t="s">
        <v>312</v>
      </c>
      <c r="D836" s="1" t="s">
        <v>313</v>
      </c>
      <c r="E836" s="1" t="s">
        <v>1018</v>
      </c>
    </row>
    <row r="837" spans="1:5" ht="40.15" customHeight="1" x14ac:dyDescent="0.4">
      <c r="A837" s="2">
        <v>833</v>
      </c>
      <c r="B837" s="1" t="s">
        <v>1892</v>
      </c>
      <c r="C837" s="1" t="s">
        <v>312</v>
      </c>
      <c r="D837" s="1" t="s">
        <v>313</v>
      </c>
      <c r="E837" s="1" t="s">
        <v>8</v>
      </c>
    </row>
    <row r="838" spans="1:5" ht="40.15" customHeight="1" x14ac:dyDescent="0.4">
      <c r="A838" s="2">
        <v>834</v>
      </c>
      <c r="B838" s="1" t="s">
        <v>1311</v>
      </c>
      <c r="C838" s="1" t="s">
        <v>312</v>
      </c>
      <c r="D838" s="1" t="s">
        <v>313</v>
      </c>
      <c r="E838" s="1" t="s">
        <v>610</v>
      </c>
    </row>
    <row r="839" spans="1:5" ht="40.15" customHeight="1" x14ac:dyDescent="0.4">
      <c r="A839" s="2">
        <v>835</v>
      </c>
      <c r="B839" s="1" t="s">
        <v>1353</v>
      </c>
      <c r="C839" s="1" t="s">
        <v>312</v>
      </c>
      <c r="D839" s="1" t="s">
        <v>313</v>
      </c>
      <c r="E839" s="1" t="s">
        <v>61</v>
      </c>
    </row>
    <row r="840" spans="1:5" ht="40.15" customHeight="1" x14ac:dyDescent="0.4">
      <c r="A840" s="2">
        <v>836</v>
      </c>
      <c r="B840" s="1" t="s">
        <v>931</v>
      </c>
      <c r="C840" s="1" t="s">
        <v>312</v>
      </c>
      <c r="D840" s="1" t="s">
        <v>313</v>
      </c>
      <c r="E840" s="1" t="s">
        <v>44</v>
      </c>
    </row>
    <row r="841" spans="1:5" ht="40.15" customHeight="1" x14ac:dyDescent="0.4">
      <c r="A841" s="2">
        <v>837</v>
      </c>
      <c r="B841" s="1" t="s">
        <v>956</v>
      </c>
      <c r="C841" s="1" t="s">
        <v>312</v>
      </c>
      <c r="D841" s="1" t="s">
        <v>313</v>
      </c>
      <c r="E841" s="1" t="s">
        <v>25</v>
      </c>
    </row>
    <row r="842" spans="1:5" ht="40.15" customHeight="1" x14ac:dyDescent="0.4">
      <c r="A842" s="2">
        <v>838</v>
      </c>
      <c r="B842" s="1" t="s">
        <v>1995</v>
      </c>
      <c r="C842" s="1" t="s">
        <v>1028</v>
      </c>
      <c r="D842" s="1" t="s">
        <v>1996</v>
      </c>
      <c r="E842" s="1" t="s">
        <v>8</v>
      </c>
    </row>
    <row r="843" spans="1:5" ht="40.15" customHeight="1" x14ac:dyDescent="0.4">
      <c r="A843" s="2">
        <v>839</v>
      </c>
      <c r="B843" s="1" t="s">
        <v>1306</v>
      </c>
      <c r="C843" s="1" t="s">
        <v>1028</v>
      </c>
      <c r="D843" s="1" t="str">
        <f>"笠岡市笠岡５１０２－１４"</f>
        <v>笠岡市笠岡５１０２－１４</v>
      </c>
      <c r="E843" s="1" t="s">
        <v>8</v>
      </c>
    </row>
    <row r="844" spans="1:5" ht="40.15" customHeight="1" x14ac:dyDescent="0.4">
      <c r="A844" s="2">
        <v>840</v>
      </c>
      <c r="B844" s="1" t="s">
        <v>1919</v>
      </c>
      <c r="C844" s="1" t="s">
        <v>578</v>
      </c>
      <c r="D844" s="1" t="s">
        <v>579</v>
      </c>
      <c r="E844" s="1" t="s">
        <v>205</v>
      </c>
    </row>
    <row r="845" spans="1:5" ht="40.15" customHeight="1" x14ac:dyDescent="0.4">
      <c r="A845" s="2">
        <v>841</v>
      </c>
      <c r="B845" s="1" t="s">
        <v>1673</v>
      </c>
      <c r="C845" s="1" t="s">
        <v>578</v>
      </c>
      <c r="D845" s="1" t="s">
        <v>579</v>
      </c>
      <c r="E845" s="1" t="s">
        <v>205</v>
      </c>
    </row>
    <row r="846" spans="1:5" ht="40.15" customHeight="1" x14ac:dyDescent="0.4">
      <c r="A846" s="2">
        <v>842</v>
      </c>
      <c r="B846" s="1" t="s">
        <v>1480</v>
      </c>
      <c r="C846" s="1" t="s">
        <v>578</v>
      </c>
      <c r="D846" s="1" t="s">
        <v>579</v>
      </c>
      <c r="E846" s="1" t="s">
        <v>205</v>
      </c>
    </row>
    <row r="847" spans="1:5" ht="40.15" customHeight="1" x14ac:dyDescent="0.4">
      <c r="A847" s="2">
        <v>843</v>
      </c>
      <c r="B847" s="1" t="s">
        <v>2013</v>
      </c>
      <c r="C847" s="1" t="s">
        <v>578</v>
      </c>
      <c r="D847" s="1" t="s">
        <v>579</v>
      </c>
      <c r="E847" s="1" t="s">
        <v>205</v>
      </c>
    </row>
    <row r="848" spans="1:5" ht="40.15" customHeight="1" x14ac:dyDescent="0.4">
      <c r="A848" s="2">
        <v>844</v>
      </c>
      <c r="B848" s="1" t="s">
        <v>932</v>
      </c>
      <c r="C848" s="1" t="s">
        <v>578</v>
      </c>
      <c r="D848" s="1" t="s">
        <v>579</v>
      </c>
      <c r="E848" s="1" t="s">
        <v>205</v>
      </c>
    </row>
    <row r="849" spans="1:5" ht="40.15" customHeight="1" x14ac:dyDescent="0.4">
      <c r="A849" s="2">
        <v>845</v>
      </c>
      <c r="B849" s="1" t="s">
        <v>517</v>
      </c>
      <c r="C849" s="1" t="s">
        <v>518</v>
      </c>
      <c r="D849" s="1" t="s">
        <v>519</v>
      </c>
      <c r="E849" s="1" t="s">
        <v>217</v>
      </c>
    </row>
    <row r="850" spans="1:5" ht="40.15" customHeight="1" x14ac:dyDescent="0.4">
      <c r="A850" s="2">
        <v>846</v>
      </c>
      <c r="B850" s="1" t="s">
        <v>1499</v>
      </c>
      <c r="C850" s="1" t="s">
        <v>1500</v>
      </c>
      <c r="D850" s="1" t="s">
        <v>1501</v>
      </c>
      <c r="E850" s="1" t="s">
        <v>1502</v>
      </c>
    </row>
    <row r="851" spans="1:5" ht="40.15" customHeight="1" x14ac:dyDescent="0.4">
      <c r="A851" s="2">
        <v>847</v>
      </c>
      <c r="B851" s="1" t="s">
        <v>1380</v>
      </c>
      <c r="C851" s="1" t="s">
        <v>1381</v>
      </c>
      <c r="D851" s="1" t="str">
        <f>"笠岡市笠岡２２６５－２"</f>
        <v>笠岡市笠岡２２６５－２</v>
      </c>
      <c r="E851" s="1" t="s">
        <v>269</v>
      </c>
    </row>
    <row r="852" spans="1:5" ht="40.15" customHeight="1" x14ac:dyDescent="0.4">
      <c r="A852" s="2">
        <v>848</v>
      </c>
      <c r="B852" s="1" t="s">
        <v>743</v>
      </c>
      <c r="C852" s="1" t="s">
        <v>744</v>
      </c>
      <c r="D852" s="1" t="s">
        <v>745</v>
      </c>
      <c r="E852" s="1" t="s">
        <v>25</v>
      </c>
    </row>
    <row r="853" spans="1:5" ht="40.15" customHeight="1" x14ac:dyDescent="0.4">
      <c r="A853" s="2">
        <v>849</v>
      </c>
      <c r="B853" s="1" t="s">
        <v>1299</v>
      </c>
      <c r="C853" s="1" t="s">
        <v>1300</v>
      </c>
      <c r="D853" s="1" t="str">
        <f>"笠岡市中央町３５－３"</f>
        <v>笠岡市中央町３５－３</v>
      </c>
      <c r="E853" s="1" t="s">
        <v>25</v>
      </c>
    </row>
    <row r="854" spans="1:5" ht="40.15" customHeight="1" x14ac:dyDescent="0.4">
      <c r="A854" s="2">
        <v>850</v>
      </c>
      <c r="B854" s="1" t="s">
        <v>1158</v>
      </c>
      <c r="C854" s="1" t="s">
        <v>719</v>
      </c>
      <c r="D854" s="1" t="str">
        <f>"笠岡市大井南２８－４"</f>
        <v>笠岡市大井南２８－４</v>
      </c>
      <c r="E854" s="1" t="s">
        <v>66</v>
      </c>
    </row>
    <row r="855" spans="1:5" ht="40.15" customHeight="1" x14ac:dyDescent="0.4">
      <c r="A855" s="2">
        <v>851</v>
      </c>
      <c r="B855" s="1" t="s">
        <v>881</v>
      </c>
      <c r="C855" s="1" t="s">
        <v>719</v>
      </c>
      <c r="D855" s="1" t="str">
        <f>"笠岡市大井南２８－４"</f>
        <v>笠岡市大井南２８－４</v>
      </c>
      <c r="E855" s="1" t="s">
        <v>66</v>
      </c>
    </row>
    <row r="856" spans="1:5" ht="40.15" customHeight="1" x14ac:dyDescent="0.4">
      <c r="A856" s="2">
        <v>852</v>
      </c>
      <c r="B856" s="1" t="s">
        <v>1283</v>
      </c>
      <c r="C856" s="1" t="s">
        <v>203</v>
      </c>
      <c r="D856" s="1" t="s">
        <v>204</v>
      </c>
      <c r="E856" s="1" t="s">
        <v>406</v>
      </c>
    </row>
    <row r="857" spans="1:5" ht="40.15" customHeight="1" x14ac:dyDescent="0.4">
      <c r="A857" s="2">
        <v>853</v>
      </c>
      <c r="B857" s="1" t="s">
        <v>1289</v>
      </c>
      <c r="C857" s="1" t="s">
        <v>1290</v>
      </c>
      <c r="D857" s="1" t="str">
        <f>"笠岡市中央町２－８"</f>
        <v>笠岡市中央町２－８</v>
      </c>
      <c r="E857" s="1" t="s">
        <v>1291</v>
      </c>
    </row>
    <row r="858" spans="1:5" ht="40.15" customHeight="1" x14ac:dyDescent="0.4">
      <c r="A858" s="2">
        <v>854</v>
      </c>
      <c r="B858" s="1" t="s">
        <v>290</v>
      </c>
      <c r="C858" s="1" t="s">
        <v>171</v>
      </c>
      <c r="D858" s="1" t="s">
        <v>172</v>
      </c>
      <c r="E858" s="1" t="s">
        <v>44</v>
      </c>
    </row>
    <row r="859" spans="1:5" ht="40.15" customHeight="1" x14ac:dyDescent="0.4">
      <c r="A859" s="2">
        <v>855</v>
      </c>
      <c r="B859" s="1" t="s">
        <v>1042</v>
      </c>
      <c r="C859" s="1" t="s">
        <v>171</v>
      </c>
      <c r="D859" s="1" t="s">
        <v>172</v>
      </c>
      <c r="E859" s="1" t="s">
        <v>25</v>
      </c>
    </row>
    <row r="860" spans="1:5" ht="40.15" customHeight="1" x14ac:dyDescent="0.4">
      <c r="A860" s="2">
        <v>856</v>
      </c>
      <c r="B860" s="1" t="s">
        <v>540</v>
      </c>
      <c r="C860" s="1" t="s">
        <v>171</v>
      </c>
      <c r="D860" s="1" t="s">
        <v>172</v>
      </c>
      <c r="E860" s="1" t="s">
        <v>8</v>
      </c>
    </row>
    <row r="861" spans="1:5" ht="40.15" customHeight="1" x14ac:dyDescent="0.4">
      <c r="A861" s="2">
        <v>857</v>
      </c>
      <c r="B861" s="1" t="s">
        <v>1340</v>
      </c>
      <c r="C861" s="1" t="s">
        <v>171</v>
      </c>
      <c r="D861" s="1" t="s">
        <v>172</v>
      </c>
      <c r="E861" s="1" t="s">
        <v>1036</v>
      </c>
    </row>
    <row r="862" spans="1:5" ht="40.15" customHeight="1" x14ac:dyDescent="0.4">
      <c r="A862" s="2">
        <v>858</v>
      </c>
      <c r="B862" s="1" t="s">
        <v>1331</v>
      </c>
      <c r="C862" s="1" t="s">
        <v>171</v>
      </c>
      <c r="D862" s="1" t="s">
        <v>172</v>
      </c>
      <c r="E862" s="1" t="s">
        <v>173</v>
      </c>
    </row>
    <row r="863" spans="1:5" ht="40.15" customHeight="1" x14ac:dyDescent="0.4">
      <c r="A863" s="2">
        <v>859</v>
      </c>
      <c r="B863" s="1" t="s">
        <v>1050</v>
      </c>
      <c r="C863" s="1" t="s">
        <v>171</v>
      </c>
      <c r="D863" s="1" t="s">
        <v>172</v>
      </c>
      <c r="E863" s="1" t="s">
        <v>8</v>
      </c>
    </row>
    <row r="864" spans="1:5" ht="40.15" customHeight="1" x14ac:dyDescent="0.4">
      <c r="A864" s="2">
        <v>860</v>
      </c>
      <c r="B864" s="1" t="s">
        <v>1265</v>
      </c>
      <c r="C864" s="1" t="s">
        <v>171</v>
      </c>
      <c r="D864" s="1" t="s">
        <v>172</v>
      </c>
      <c r="E864" s="1" t="s">
        <v>61</v>
      </c>
    </row>
    <row r="865" spans="1:5" ht="40.15" customHeight="1" x14ac:dyDescent="0.4">
      <c r="A865" s="2">
        <v>861</v>
      </c>
      <c r="B865" s="1" t="s">
        <v>982</v>
      </c>
      <c r="C865" s="1" t="s">
        <v>171</v>
      </c>
      <c r="D865" s="1" t="s">
        <v>172</v>
      </c>
      <c r="E865" s="1" t="s">
        <v>40</v>
      </c>
    </row>
    <row r="866" spans="1:5" ht="40.15" customHeight="1" x14ac:dyDescent="0.4">
      <c r="A866" s="2">
        <v>862</v>
      </c>
      <c r="B866" s="1" t="s">
        <v>1021</v>
      </c>
      <c r="C866" s="1" t="s">
        <v>171</v>
      </c>
      <c r="D866" s="1" t="s">
        <v>172</v>
      </c>
      <c r="E866" s="1" t="s">
        <v>8</v>
      </c>
    </row>
    <row r="867" spans="1:5" ht="40.15" customHeight="1" x14ac:dyDescent="0.4">
      <c r="A867" s="2">
        <v>863</v>
      </c>
      <c r="B867" s="1" t="s">
        <v>872</v>
      </c>
      <c r="C867" s="1" t="s">
        <v>873</v>
      </c>
      <c r="D867" s="1" t="s">
        <v>874</v>
      </c>
      <c r="E867" s="1" t="s">
        <v>79</v>
      </c>
    </row>
    <row r="868" spans="1:5" ht="40.15" customHeight="1" x14ac:dyDescent="0.4">
      <c r="A868" s="2">
        <v>864</v>
      </c>
      <c r="B868" s="1" t="s">
        <v>413</v>
      </c>
      <c r="C868" s="1" t="s">
        <v>414</v>
      </c>
      <c r="D868" s="1" t="s">
        <v>415</v>
      </c>
      <c r="E868" s="1" t="s">
        <v>25</v>
      </c>
    </row>
    <row r="869" spans="1:5" ht="40.15" customHeight="1" x14ac:dyDescent="0.4">
      <c r="A869" s="2">
        <v>865</v>
      </c>
      <c r="B869" s="1" t="s">
        <v>1232</v>
      </c>
      <c r="C869" s="1" t="s">
        <v>1233</v>
      </c>
      <c r="D869" s="1" t="s">
        <v>1234</v>
      </c>
      <c r="E869" s="1" t="s">
        <v>1235</v>
      </c>
    </row>
    <row r="870" spans="1:5" ht="40.15" customHeight="1" x14ac:dyDescent="0.4">
      <c r="A870" s="2">
        <v>866</v>
      </c>
      <c r="B870" s="1" t="s">
        <v>2014</v>
      </c>
      <c r="C870" s="1" t="s">
        <v>198</v>
      </c>
      <c r="D870" s="1" t="str">
        <f>"井原市芳井町吉井８９－１"</f>
        <v>井原市芳井町吉井８９－１</v>
      </c>
      <c r="E870" s="1" t="s">
        <v>8</v>
      </c>
    </row>
    <row r="871" spans="1:5" ht="40.15" customHeight="1" x14ac:dyDescent="0.4">
      <c r="A871" s="2">
        <v>867</v>
      </c>
      <c r="B871" s="1" t="s">
        <v>860</v>
      </c>
      <c r="C871" s="1" t="s">
        <v>861</v>
      </c>
      <c r="D871" s="1" t="s">
        <v>862</v>
      </c>
      <c r="E871" s="1" t="s">
        <v>219</v>
      </c>
    </row>
    <row r="872" spans="1:5" ht="40.15" customHeight="1" x14ac:dyDescent="0.4">
      <c r="A872" s="2">
        <v>868</v>
      </c>
      <c r="B872" s="1" t="s">
        <v>741</v>
      </c>
      <c r="C872" s="1" t="s">
        <v>742</v>
      </c>
      <c r="D872" s="1" t="str">
        <f>"井原市西江原町８６７－１"</f>
        <v>井原市西江原町８６７－１</v>
      </c>
      <c r="E872" s="1" t="s">
        <v>61</v>
      </c>
    </row>
    <row r="873" spans="1:5" ht="40.15" customHeight="1" x14ac:dyDescent="0.4">
      <c r="A873" s="2">
        <v>869</v>
      </c>
      <c r="B873" s="1" t="s">
        <v>789</v>
      </c>
      <c r="C873" s="1" t="s">
        <v>784</v>
      </c>
      <c r="D873" s="1" t="str">
        <f>"井原市西江原町８５１－１"</f>
        <v>井原市西江原町８５１－１</v>
      </c>
      <c r="E873" s="1" t="s">
        <v>8</v>
      </c>
    </row>
    <row r="874" spans="1:5" ht="40.15" customHeight="1" x14ac:dyDescent="0.4">
      <c r="A874" s="2">
        <v>870</v>
      </c>
      <c r="B874" s="1" t="s">
        <v>977</v>
      </c>
      <c r="C874" s="1" t="s">
        <v>978</v>
      </c>
      <c r="D874" s="1" t="s">
        <v>979</v>
      </c>
      <c r="E874" s="1" t="s">
        <v>25</v>
      </c>
    </row>
    <row r="875" spans="1:5" ht="40.15" customHeight="1" x14ac:dyDescent="0.4">
      <c r="A875" s="2">
        <v>871</v>
      </c>
      <c r="B875" s="1" t="s">
        <v>1505</v>
      </c>
      <c r="C875" s="1" t="s">
        <v>1506</v>
      </c>
      <c r="D875" s="1" t="s">
        <v>1507</v>
      </c>
      <c r="E875" s="1" t="s">
        <v>53</v>
      </c>
    </row>
    <row r="876" spans="1:5" ht="40.15" customHeight="1" x14ac:dyDescent="0.4">
      <c r="A876" s="2">
        <v>872</v>
      </c>
      <c r="B876" s="1" t="s">
        <v>1873</v>
      </c>
      <c r="C876" s="1" t="s">
        <v>894</v>
      </c>
      <c r="D876" s="1" t="s">
        <v>895</v>
      </c>
      <c r="E876" s="1" t="s">
        <v>208</v>
      </c>
    </row>
    <row r="877" spans="1:5" ht="40.15" customHeight="1" x14ac:dyDescent="0.4">
      <c r="A877" s="2">
        <v>873</v>
      </c>
      <c r="B877" s="1" t="s">
        <v>896</v>
      </c>
      <c r="C877" s="1" t="s">
        <v>894</v>
      </c>
      <c r="D877" s="1" t="s">
        <v>895</v>
      </c>
      <c r="E877" s="1" t="s">
        <v>61</v>
      </c>
    </row>
    <row r="878" spans="1:5" ht="40.15" customHeight="1" x14ac:dyDescent="0.4">
      <c r="A878" s="2">
        <v>874</v>
      </c>
      <c r="B878" s="1" t="s">
        <v>893</v>
      </c>
      <c r="C878" s="1" t="s">
        <v>894</v>
      </c>
      <c r="D878" s="1" t="s">
        <v>895</v>
      </c>
      <c r="E878" s="1" t="s">
        <v>61</v>
      </c>
    </row>
    <row r="879" spans="1:5" ht="40.15" customHeight="1" x14ac:dyDescent="0.4">
      <c r="A879" s="2">
        <v>875</v>
      </c>
      <c r="B879" s="1" t="s">
        <v>901</v>
      </c>
      <c r="C879" s="1" t="s">
        <v>894</v>
      </c>
      <c r="D879" s="1" t="s">
        <v>895</v>
      </c>
      <c r="E879" s="1" t="s">
        <v>61</v>
      </c>
    </row>
    <row r="880" spans="1:5" ht="40.15" customHeight="1" x14ac:dyDescent="0.4">
      <c r="A880" s="2">
        <v>876</v>
      </c>
      <c r="B880" s="1" t="s">
        <v>906</v>
      </c>
      <c r="C880" s="1" t="s">
        <v>907</v>
      </c>
      <c r="D880" s="1" t="str">
        <f>"井原市芳井町与井４４－７"</f>
        <v>井原市芳井町与井４４－７</v>
      </c>
      <c r="E880" s="1" t="s">
        <v>219</v>
      </c>
    </row>
    <row r="881" spans="1:5" ht="40.15" customHeight="1" x14ac:dyDescent="0.4">
      <c r="A881" s="2">
        <v>877</v>
      </c>
      <c r="B881" s="1" t="s">
        <v>309</v>
      </c>
      <c r="C881" s="1" t="s">
        <v>310</v>
      </c>
      <c r="D881" s="1" t="str">
        <f>"総社市中央２丁目３－５"</f>
        <v>総社市中央２丁目３－５</v>
      </c>
      <c r="E881" s="1" t="s">
        <v>8</v>
      </c>
    </row>
    <row r="882" spans="1:5" ht="40.15" customHeight="1" x14ac:dyDescent="0.4">
      <c r="A882" s="2">
        <v>878</v>
      </c>
      <c r="B882" s="1" t="s">
        <v>1149</v>
      </c>
      <c r="C882" s="1" t="s">
        <v>1150</v>
      </c>
      <c r="D882" s="1" t="str">
        <f>"総社市小寺９９５－１"</f>
        <v>総社市小寺９９５－１</v>
      </c>
      <c r="E882" s="1" t="s">
        <v>61</v>
      </c>
    </row>
    <row r="883" spans="1:5" ht="40.15" customHeight="1" x14ac:dyDescent="0.4">
      <c r="A883" s="2">
        <v>879</v>
      </c>
      <c r="B883" s="1" t="s">
        <v>996</v>
      </c>
      <c r="C883" s="1" t="s">
        <v>997</v>
      </c>
      <c r="D883" s="1" t="s">
        <v>998</v>
      </c>
      <c r="E883" s="1" t="s">
        <v>999</v>
      </c>
    </row>
    <row r="884" spans="1:5" ht="40.15" customHeight="1" x14ac:dyDescent="0.4">
      <c r="A884" s="2">
        <v>880</v>
      </c>
      <c r="B884" s="1" t="s">
        <v>529</v>
      </c>
      <c r="C884" s="1" t="s">
        <v>530</v>
      </c>
      <c r="D884" s="1" t="s">
        <v>531</v>
      </c>
      <c r="E884" s="1" t="s">
        <v>61</v>
      </c>
    </row>
    <row r="885" spans="1:5" ht="40.15" customHeight="1" x14ac:dyDescent="0.4">
      <c r="A885" s="2">
        <v>881</v>
      </c>
      <c r="B885" s="1" t="s">
        <v>1856</v>
      </c>
      <c r="C885" s="1" t="s">
        <v>1857</v>
      </c>
      <c r="D885" s="1" t="str">
        <f>"総社市清音三因６０６－１"</f>
        <v>総社市清音三因６０６－１</v>
      </c>
      <c r="E885" s="1" t="s">
        <v>999</v>
      </c>
    </row>
    <row r="886" spans="1:5" ht="40.15" customHeight="1" x14ac:dyDescent="0.4">
      <c r="A886" s="2">
        <v>882</v>
      </c>
      <c r="B886" s="1" t="s">
        <v>1623</v>
      </c>
      <c r="C886" s="1" t="s">
        <v>1624</v>
      </c>
      <c r="D886" s="1" t="s">
        <v>1625</v>
      </c>
      <c r="E886" s="1" t="s">
        <v>8</v>
      </c>
    </row>
    <row r="887" spans="1:5" ht="40.15" customHeight="1" x14ac:dyDescent="0.4">
      <c r="A887" s="2">
        <v>883</v>
      </c>
      <c r="B887" s="1" t="s">
        <v>606</v>
      </c>
      <c r="C887" s="1" t="s">
        <v>1241</v>
      </c>
      <c r="D887" s="1" t="s">
        <v>1242</v>
      </c>
      <c r="E887" s="1" t="s">
        <v>201</v>
      </c>
    </row>
    <row r="888" spans="1:5" ht="40.15" customHeight="1" x14ac:dyDescent="0.4">
      <c r="A888" s="2">
        <v>884</v>
      </c>
      <c r="B888" s="1" t="s">
        <v>632</v>
      </c>
      <c r="C888" s="1" t="s">
        <v>633</v>
      </c>
      <c r="D888" s="1" t="s">
        <v>634</v>
      </c>
      <c r="E888" s="1" t="s">
        <v>635</v>
      </c>
    </row>
    <row r="889" spans="1:5" ht="40.15" customHeight="1" x14ac:dyDescent="0.4">
      <c r="A889" s="2">
        <v>885</v>
      </c>
      <c r="B889" s="1" t="s">
        <v>639</v>
      </c>
      <c r="C889" s="1" t="s">
        <v>640</v>
      </c>
      <c r="D889" s="1" t="s">
        <v>641</v>
      </c>
      <c r="E889" s="1" t="s">
        <v>25</v>
      </c>
    </row>
    <row r="890" spans="1:5" ht="40.15" customHeight="1" x14ac:dyDescent="0.4">
      <c r="A890" s="2">
        <v>886</v>
      </c>
      <c r="B890" s="1" t="s">
        <v>1001</v>
      </c>
      <c r="C890" s="1" t="s">
        <v>1002</v>
      </c>
      <c r="D890" s="1" t="str">
        <f>"総社市井手585-1"</f>
        <v>総社市井手585-1</v>
      </c>
      <c r="E890" s="1" t="s">
        <v>1003</v>
      </c>
    </row>
    <row r="891" spans="1:5" ht="40.15" customHeight="1" x14ac:dyDescent="0.4">
      <c r="A891" s="2">
        <v>887</v>
      </c>
      <c r="B891" s="1" t="s">
        <v>1177</v>
      </c>
      <c r="C891" s="1" t="s">
        <v>1178</v>
      </c>
      <c r="D891" s="1" t="str">
        <f>"総社市中央３丁目１０－１０５"</f>
        <v>総社市中央３丁目１０－１０５</v>
      </c>
      <c r="E891" s="1" t="s">
        <v>1179</v>
      </c>
    </row>
    <row r="892" spans="1:5" ht="40.15" customHeight="1" x14ac:dyDescent="0.4">
      <c r="A892" s="2">
        <v>888</v>
      </c>
      <c r="B892" s="1" t="s">
        <v>1974</v>
      </c>
      <c r="C892" s="1" t="s">
        <v>1975</v>
      </c>
      <c r="D892" s="1" t="str">
        <f>"総社市井手１２０８－２"</f>
        <v>総社市井手１２０８－２</v>
      </c>
      <c r="E892" s="1" t="s">
        <v>1976</v>
      </c>
    </row>
    <row r="893" spans="1:5" ht="40.15" customHeight="1" x14ac:dyDescent="0.4">
      <c r="A893" s="2">
        <v>889</v>
      </c>
      <c r="B893" s="1" t="s">
        <v>2007</v>
      </c>
      <c r="C893" s="1" t="s">
        <v>212</v>
      </c>
      <c r="D893" s="1" t="s">
        <v>1604</v>
      </c>
      <c r="E893" s="1" t="s">
        <v>8</v>
      </c>
    </row>
    <row r="894" spans="1:5" ht="40.15" customHeight="1" x14ac:dyDescent="0.4">
      <c r="A894" s="2">
        <v>890</v>
      </c>
      <c r="B894" s="1" t="s">
        <v>1527</v>
      </c>
      <c r="C894" s="1" t="s">
        <v>212</v>
      </c>
      <c r="D894" s="1" t="s">
        <v>213</v>
      </c>
      <c r="E894" s="1" t="s">
        <v>173</v>
      </c>
    </row>
    <row r="895" spans="1:5" ht="40.15" customHeight="1" x14ac:dyDescent="0.4">
      <c r="A895" s="2">
        <v>891</v>
      </c>
      <c r="B895" s="1" t="s">
        <v>646</v>
      </c>
      <c r="C895" s="1" t="s">
        <v>212</v>
      </c>
      <c r="D895" s="1" t="s">
        <v>1604</v>
      </c>
      <c r="E895" s="1" t="s">
        <v>375</v>
      </c>
    </row>
    <row r="896" spans="1:5" ht="40.15" customHeight="1" x14ac:dyDescent="0.4">
      <c r="A896" s="2">
        <v>892</v>
      </c>
      <c r="B896" s="1" t="s">
        <v>2020</v>
      </c>
      <c r="C896" s="1" t="s">
        <v>1573</v>
      </c>
      <c r="D896" s="1" t="str">
        <f>"総社市駅南２－１７－１"</f>
        <v>総社市駅南２－１７－１</v>
      </c>
      <c r="E896" s="6" t="s">
        <v>2021</v>
      </c>
    </row>
    <row r="897" spans="1:5" ht="40.15" customHeight="1" x14ac:dyDescent="0.4">
      <c r="A897" s="2">
        <v>893</v>
      </c>
      <c r="B897" s="1" t="s">
        <v>1572</v>
      </c>
      <c r="C897" s="1" t="s">
        <v>1573</v>
      </c>
      <c r="D897" s="1" t="str">
        <f>"総社市駅南２－１７－１"</f>
        <v>総社市駅南２－１７－１</v>
      </c>
      <c r="E897" s="1" t="s">
        <v>8</v>
      </c>
    </row>
    <row r="898" spans="1:5" ht="40.15" customHeight="1" x14ac:dyDescent="0.4">
      <c r="A898" s="2">
        <v>894</v>
      </c>
      <c r="B898" s="1" t="s">
        <v>1860</v>
      </c>
      <c r="C898" s="1" t="s">
        <v>1861</v>
      </c>
      <c r="D898" s="1" t="str">
        <f>"総社市小寺７－７"</f>
        <v>総社市小寺７－７</v>
      </c>
      <c r="E898" s="1" t="s">
        <v>25</v>
      </c>
    </row>
    <row r="899" spans="1:5" ht="40.15" customHeight="1" x14ac:dyDescent="0.4">
      <c r="A899" s="2">
        <v>895</v>
      </c>
      <c r="B899" s="1" t="s">
        <v>1238</v>
      </c>
      <c r="C899" s="1" t="s">
        <v>1239</v>
      </c>
      <c r="D899" s="1" t="s">
        <v>1240</v>
      </c>
      <c r="E899" s="1" t="s">
        <v>208</v>
      </c>
    </row>
    <row r="900" spans="1:5" ht="40.15" customHeight="1" x14ac:dyDescent="0.4">
      <c r="A900" s="2">
        <v>896</v>
      </c>
      <c r="B900" s="1" t="s">
        <v>465</v>
      </c>
      <c r="C900" s="1" t="s">
        <v>466</v>
      </c>
      <c r="D900" s="1" t="s">
        <v>175</v>
      </c>
      <c r="E900" s="1" t="s">
        <v>61</v>
      </c>
    </row>
    <row r="901" spans="1:5" ht="40.15" customHeight="1" x14ac:dyDescent="0.4">
      <c r="A901" s="2">
        <v>897</v>
      </c>
      <c r="B901" s="1" t="s">
        <v>1262</v>
      </c>
      <c r="C901" s="1" t="s">
        <v>466</v>
      </c>
      <c r="D901" s="1" t="s">
        <v>175</v>
      </c>
      <c r="E901" s="1" t="s">
        <v>8</v>
      </c>
    </row>
    <row r="902" spans="1:5" ht="40.15" customHeight="1" x14ac:dyDescent="0.4">
      <c r="A902" s="2">
        <v>898</v>
      </c>
      <c r="B902" s="1" t="s">
        <v>899</v>
      </c>
      <c r="C902" s="1" t="s">
        <v>466</v>
      </c>
      <c r="D902" s="1" t="s">
        <v>175</v>
      </c>
      <c r="E902" s="1" t="s">
        <v>40</v>
      </c>
    </row>
    <row r="903" spans="1:5" ht="40.15" customHeight="1" x14ac:dyDescent="0.4">
      <c r="A903" s="2">
        <v>899</v>
      </c>
      <c r="B903" s="1" t="s">
        <v>1893</v>
      </c>
      <c r="C903" s="1" t="s">
        <v>123</v>
      </c>
      <c r="D903" s="1" t="str">
        <f>"総社市総社１－１７－２５"</f>
        <v>総社市総社１－１７－２５</v>
      </c>
      <c r="E903" s="1" t="s">
        <v>1894</v>
      </c>
    </row>
    <row r="904" spans="1:5" ht="40.15" customHeight="1" x14ac:dyDescent="0.4">
      <c r="A904" s="2">
        <v>900</v>
      </c>
      <c r="B904" s="1" t="s">
        <v>1590</v>
      </c>
      <c r="C904" s="1" t="s">
        <v>123</v>
      </c>
      <c r="D904" s="1" t="str">
        <f>"総社市総社１－１７－２５"</f>
        <v>総社市総社１－１７－２５</v>
      </c>
      <c r="E904" s="1" t="s">
        <v>602</v>
      </c>
    </row>
    <row r="905" spans="1:5" ht="40.15" customHeight="1" x14ac:dyDescent="0.4">
      <c r="A905" s="2">
        <v>901</v>
      </c>
      <c r="B905" s="1" t="s">
        <v>1888</v>
      </c>
      <c r="C905" s="1" t="s">
        <v>1124</v>
      </c>
      <c r="D905" s="1" t="s">
        <v>1125</v>
      </c>
      <c r="E905" s="1" t="s">
        <v>219</v>
      </c>
    </row>
    <row r="906" spans="1:5" ht="40.15" customHeight="1" x14ac:dyDescent="0.4">
      <c r="A906" s="2">
        <v>902</v>
      </c>
      <c r="B906" s="1" t="s">
        <v>1810</v>
      </c>
      <c r="C906" s="1" t="s">
        <v>1124</v>
      </c>
      <c r="D906" s="1" t="s">
        <v>1125</v>
      </c>
      <c r="E906" s="1" t="s">
        <v>1811</v>
      </c>
    </row>
    <row r="907" spans="1:5" ht="40.15" customHeight="1" x14ac:dyDescent="0.4">
      <c r="A907" s="2">
        <v>903</v>
      </c>
      <c r="B907" s="1" t="s">
        <v>1123</v>
      </c>
      <c r="C907" s="1" t="s">
        <v>1124</v>
      </c>
      <c r="D907" s="1" t="s">
        <v>1125</v>
      </c>
      <c r="E907" s="1" t="s">
        <v>61</v>
      </c>
    </row>
    <row r="908" spans="1:5" ht="40.15" customHeight="1" x14ac:dyDescent="0.4">
      <c r="A908" s="2">
        <v>904</v>
      </c>
      <c r="B908" s="1" t="s">
        <v>1944</v>
      </c>
      <c r="C908" s="1" t="s">
        <v>1124</v>
      </c>
      <c r="D908" s="1" t="s">
        <v>1125</v>
      </c>
      <c r="E908" s="1" t="s">
        <v>79</v>
      </c>
    </row>
    <row r="909" spans="1:5" ht="40.15" customHeight="1" x14ac:dyDescent="0.4">
      <c r="A909" s="2">
        <v>905</v>
      </c>
      <c r="B909" s="1" t="s">
        <v>1833</v>
      </c>
      <c r="C909" s="1" t="s">
        <v>1124</v>
      </c>
      <c r="D909" s="1" t="s">
        <v>1125</v>
      </c>
      <c r="E909" s="1" t="s">
        <v>219</v>
      </c>
    </row>
    <row r="910" spans="1:5" ht="40.15" customHeight="1" x14ac:dyDescent="0.4">
      <c r="A910" s="2">
        <v>906</v>
      </c>
      <c r="B910" s="1" t="s">
        <v>491</v>
      </c>
      <c r="C910" s="1" t="s">
        <v>250</v>
      </c>
      <c r="D910" s="1" t="s">
        <v>241</v>
      </c>
      <c r="E910" s="1" t="s">
        <v>40</v>
      </c>
    </row>
    <row r="911" spans="1:5" ht="40.15" customHeight="1" x14ac:dyDescent="0.4">
      <c r="A911" s="2">
        <v>907</v>
      </c>
      <c r="B911" s="1" t="s">
        <v>746</v>
      </c>
      <c r="C911" s="1" t="s">
        <v>250</v>
      </c>
      <c r="D911" s="1" t="s">
        <v>241</v>
      </c>
      <c r="E911" s="1" t="s">
        <v>8</v>
      </c>
    </row>
    <row r="912" spans="1:5" ht="40.15" customHeight="1" x14ac:dyDescent="0.4">
      <c r="A912" s="2">
        <v>908</v>
      </c>
      <c r="B912" s="1" t="s">
        <v>261</v>
      </c>
      <c r="C912" s="1" t="s">
        <v>250</v>
      </c>
      <c r="D912" s="1" t="s">
        <v>241</v>
      </c>
      <c r="E912" s="1" t="s">
        <v>8</v>
      </c>
    </row>
    <row r="913" spans="1:5" ht="40.15" customHeight="1" x14ac:dyDescent="0.4">
      <c r="A913" s="2">
        <v>909</v>
      </c>
      <c r="B913" s="1" t="s">
        <v>1686</v>
      </c>
      <c r="C913" s="1" t="s">
        <v>250</v>
      </c>
      <c r="D913" s="1" t="s">
        <v>241</v>
      </c>
      <c r="E913" s="1" t="s">
        <v>40</v>
      </c>
    </row>
    <row r="914" spans="1:5" ht="40.15" customHeight="1" x14ac:dyDescent="0.4">
      <c r="A914" s="2">
        <v>910</v>
      </c>
      <c r="B914" s="1" t="s">
        <v>1565</v>
      </c>
      <c r="C914" s="1" t="s">
        <v>1566</v>
      </c>
      <c r="D914" s="1" t="s">
        <v>1567</v>
      </c>
      <c r="E914" s="1" t="s">
        <v>205</v>
      </c>
    </row>
    <row r="915" spans="1:5" ht="40.15" customHeight="1" x14ac:dyDescent="0.4">
      <c r="A915" s="2">
        <v>911</v>
      </c>
      <c r="B915" s="1" t="s">
        <v>1647</v>
      </c>
      <c r="C915" s="1" t="s">
        <v>1648</v>
      </c>
      <c r="D915" s="1" t="str">
        <f>"高梁市本町１１－１"</f>
        <v>高梁市本町１１－１</v>
      </c>
      <c r="E915" s="1" t="s">
        <v>988</v>
      </c>
    </row>
    <row r="916" spans="1:5" ht="40.15" customHeight="1" x14ac:dyDescent="0.4">
      <c r="A916" s="2">
        <v>912</v>
      </c>
      <c r="B916" s="1" t="s">
        <v>1579</v>
      </c>
      <c r="C916" s="1" t="s">
        <v>481</v>
      </c>
      <c r="D916" s="1" t="s">
        <v>482</v>
      </c>
      <c r="E916" s="1" t="s">
        <v>260</v>
      </c>
    </row>
    <row r="917" spans="1:5" ht="40.15" customHeight="1" x14ac:dyDescent="0.4">
      <c r="A917" s="2">
        <v>913</v>
      </c>
      <c r="B917" s="1" t="s">
        <v>480</v>
      </c>
      <c r="C917" s="1" t="s">
        <v>481</v>
      </c>
      <c r="D917" s="1" t="s">
        <v>482</v>
      </c>
      <c r="E917" s="1" t="s">
        <v>40</v>
      </c>
    </row>
    <row r="918" spans="1:5" ht="40.15" customHeight="1" x14ac:dyDescent="0.4">
      <c r="A918" s="2">
        <v>914</v>
      </c>
      <c r="B918" s="1" t="s">
        <v>542</v>
      </c>
      <c r="C918" s="1" t="s">
        <v>481</v>
      </c>
      <c r="D918" s="1" t="s">
        <v>482</v>
      </c>
      <c r="E918" s="1" t="s">
        <v>66</v>
      </c>
    </row>
    <row r="919" spans="1:5" ht="40.15" customHeight="1" x14ac:dyDescent="0.4">
      <c r="A919" s="2">
        <v>915</v>
      </c>
      <c r="B919" s="1" t="s">
        <v>603</v>
      </c>
      <c r="C919" s="1" t="s">
        <v>481</v>
      </c>
      <c r="D919" s="1" t="s">
        <v>482</v>
      </c>
      <c r="E919" s="1" t="s">
        <v>66</v>
      </c>
    </row>
    <row r="920" spans="1:5" ht="40.15" customHeight="1" x14ac:dyDescent="0.4">
      <c r="A920" s="2">
        <v>916</v>
      </c>
      <c r="B920" s="1" t="s">
        <v>1338</v>
      </c>
      <c r="C920" s="1" t="s">
        <v>481</v>
      </c>
      <c r="D920" s="1" t="s">
        <v>482</v>
      </c>
      <c r="E920" s="1" t="s">
        <v>1036</v>
      </c>
    </row>
    <row r="921" spans="1:5" ht="40.15" customHeight="1" x14ac:dyDescent="0.4">
      <c r="A921" s="2">
        <v>917</v>
      </c>
      <c r="B921" s="1" t="s">
        <v>1339</v>
      </c>
      <c r="C921" s="1" t="s">
        <v>481</v>
      </c>
      <c r="D921" s="1" t="s">
        <v>482</v>
      </c>
      <c r="E921" s="1" t="s">
        <v>40</v>
      </c>
    </row>
    <row r="922" spans="1:5" ht="40.15" customHeight="1" x14ac:dyDescent="0.4">
      <c r="A922" s="2">
        <v>918</v>
      </c>
      <c r="B922" s="1" t="s">
        <v>723</v>
      </c>
      <c r="C922" s="1" t="s">
        <v>481</v>
      </c>
      <c r="D922" s="1" t="s">
        <v>482</v>
      </c>
      <c r="E922" s="1" t="s">
        <v>8</v>
      </c>
    </row>
    <row r="923" spans="1:5" ht="40.15" customHeight="1" x14ac:dyDescent="0.4">
      <c r="A923" s="2">
        <v>919</v>
      </c>
      <c r="B923" s="1" t="s">
        <v>724</v>
      </c>
      <c r="C923" s="1" t="s">
        <v>481</v>
      </c>
      <c r="D923" s="1" t="s">
        <v>482</v>
      </c>
      <c r="E923" s="1" t="s">
        <v>610</v>
      </c>
    </row>
    <row r="924" spans="1:5" ht="40.15" customHeight="1" x14ac:dyDescent="0.4">
      <c r="A924" s="2">
        <v>920</v>
      </c>
      <c r="B924" s="1" t="s">
        <v>1454</v>
      </c>
      <c r="C924" s="1" t="s">
        <v>481</v>
      </c>
      <c r="D924" s="1" t="s">
        <v>483</v>
      </c>
      <c r="E924" s="1" t="s">
        <v>8</v>
      </c>
    </row>
    <row r="925" spans="1:5" ht="40.15" customHeight="1" x14ac:dyDescent="0.4">
      <c r="A925" s="2">
        <v>921</v>
      </c>
      <c r="B925" s="1" t="s">
        <v>795</v>
      </c>
      <c r="C925" s="1" t="s">
        <v>481</v>
      </c>
      <c r="D925" s="1" t="s">
        <v>482</v>
      </c>
      <c r="E925" s="1" t="s">
        <v>61</v>
      </c>
    </row>
    <row r="926" spans="1:5" ht="40.15" customHeight="1" x14ac:dyDescent="0.4">
      <c r="A926" s="2">
        <v>922</v>
      </c>
      <c r="B926" s="1" t="s">
        <v>1439</v>
      </c>
      <c r="C926" s="1" t="s">
        <v>481</v>
      </c>
      <c r="D926" s="1" t="s">
        <v>482</v>
      </c>
      <c r="E926" s="1" t="s">
        <v>999</v>
      </c>
    </row>
    <row r="927" spans="1:5" ht="40.15" customHeight="1" x14ac:dyDescent="0.4">
      <c r="A927" s="2">
        <v>923</v>
      </c>
      <c r="B927" s="1" t="s">
        <v>939</v>
      </c>
      <c r="C927" s="1" t="s">
        <v>481</v>
      </c>
      <c r="D927" s="1" t="s">
        <v>482</v>
      </c>
      <c r="E927" s="1" t="s">
        <v>40</v>
      </c>
    </row>
    <row r="928" spans="1:5" ht="40.15" customHeight="1" x14ac:dyDescent="0.4">
      <c r="A928" s="2">
        <v>924</v>
      </c>
      <c r="B928" s="1" t="s">
        <v>1222</v>
      </c>
      <c r="C928" s="1" t="s">
        <v>1223</v>
      </c>
      <c r="D928" s="1" t="s">
        <v>1224</v>
      </c>
      <c r="E928" s="1" t="s">
        <v>6</v>
      </c>
    </row>
    <row r="929" spans="1:5" ht="40.15" customHeight="1" x14ac:dyDescent="0.4">
      <c r="A929" s="2">
        <v>925</v>
      </c>
      <c r="B929" s="1" t="s">
        <v>1431</v>
      </c>
      <c r="C929" s="1" t="s">
        <v>1432</v>
      </c>
      <c r="D929" s="1" t="str">
        <f>"高梁市落合町阿部５９９－１"</f>
        <v>高梁市落合町阿部５９９－１</v>
      </c>
      <c r="E929" s="1" t="s">
        <v>25</v>
      </c>
    </row>
    <row r="930" spans="1:5" ht="40.15" customHeight="1" x14ac:dyDescent="0.4">
      <c r="A930" s="2">
        <v>926</v>
      </c>
      <c r="B930" s="1" t="s">
        <v>840</v>
      </c>
      <c r="C930" s="1" t="s">
        <v>841</v>
      </c>
      <c r="D930" s="1" t="str">
        <f>"高梁市成羽町下原１００４－１"</f>
        <v>高梁市成羽町下原１００４－１</v>
      </c>
      <c r="E930" s="1" t="s">
        <v>826</v>
      </c>
    </row>
    <row r="931" spans="1:5" ht="40.15" customHeight="1" x14ac:dyDescent="0.4">
      <c r="A931" s="2">
        <v>927</v>
      </c>
      <c r="B931" s="1" t="s">
        <v>1104</v>
      </c>
      <c r="C931" s="1" t="s">
        <v>1105</v>
      </c>
      <c r="D931" s="1" t="s">
        <v>1106</v>
      </c>
      <c r="E931" s="1" t="s">
        <v>8</v>
      </c>
    </row>
    <row r="932" spans="1:5" ht="40.15" customHeight="1" x14ac:dyDescent="0.4">
      <c r="A932" s="2">
        <v>928</v>
      </c>
      <c r="B932" s="1" t="s">
        <v>1592</v>
      </c>
      <c r="C932" s="1" t="s">
        <v>196</v>
      </c>
      <c r="D932" s="1" t="s">
        <v>1593</v>
      </c>
      <c r="E932" s="1" t="s">
        <v>995</v>
      </c>
    </row>
    <row r="933" spans="1:5" ht="40.15" customHeight="1" x14ac:dyDescent="0.4">
      <c r="A933" s="2">
        <v>929</v>
      </c>
      <c r="B933" s="1" t="s">
        <v>1570</v>
      </c>
      <c r="C933" s="1" t="s">
        <v>1273</v>
      </c>
      <c r="D933" s="1" t="s">
        <v>1571</v>
      </c>
      <c r="E933" s="1" t="s">
        <v>8</v>
      </c>
    </row>
    <row r="934" spans="1:5" ht="40.15" customHeight="1" x14ac:dyDescent="0.4">
      <c r="A934" s="2">
        <v>930</v>
      </c>
      <c r="B934" s="1" t="s">
        <v>548</v>
      </c>
      <c r="C934" s="1" t="s">
        <v>549</v>
      </c>
      <c r="D934" s="1" t="str">
        <f>"新見市高尾２４５０－２"</f>
        <v>新見市高尾２４５０－２</v>
      </c>
      <c r="E934" s="1" t="s">
        <v>25</v>
      </c>
    </row>
    <row r="935" spans="1:5" ht="40.15" customHeight="1" x14ac:dyDescent="0.4">
      <c r="A935" s="2">
        <v>931</v>
      </c>
      <c r="B935" s="1" t="s">
        <v>1830</v>
      </c>
      <c r="C935" s="1" t="s">
        <v>1464</v>
      </c>
      <c r="D935" s="1" t="s">
        <v>1465</v>
      </c>
      <c r="E935" s="1" t="s">
        <v>8</v>
      </c>
    </row>
    <row r="936" spans="1:5" ht="40.15" customHeight="1" x14ac:dyDescent="0.4">
      <c r="A936" s="2">
        <v>932</v>
      </c>
      <c r="B936" s="1" t="s">
        <v>1922</v>
      </c>
      <c r="C936" s="1" t="s">
        <v>1464</v>
      </c>
      <c r="D936" s="1" t="s">
        <v>1465</v>
      </c>
      <c r="E936" s="1" t="s">
        <v>8</v>
      </c>
    </row>
    <row r="937" spans="1:5" ht="40.15" customHeight="1" x14ac:dyDescent="0.4">
      <c r="A937" s="2">
        <v>933</v>
      </c>
      <c r="B937" s="1" t="s">
        <v>486</v>
      </c>
      <c r="C937" s="1" t="s">
        <v>487</v>
      </c>
      <c r="D937" s="1" t="s">
        <v>488</v>
      </c>
      <c r="E937" s="1" t="s">
        <v>8</v>
      </c>
    </row>
    <row r="938" spans="1:5" ht="40.15" customHeight="1" x14ac:dyDescent="0.4">
      <c r="A938" s="2">
        <v>934</v>
      </c>
      <c r="B938" s="1" t="s">
        <v>1916</v>
      </c>
      <c r="C938" s="1" t="s">
        <v>1076</v>
      </c>
      <c r="D938" s="1" t="s">
        <v>1057</v>
      </c>
      <c r="E938" s="1" t="s">
        <v>8</v>
      </c>
    </row>
    <row r="939" spans="1:5" ht="40.15" customHeight="1" x14ac:dyDescent="0.4">
      <c r="A939" s="2">
        <v>935</v>
      </c>
      <c r="B939" s="1" t="s">
        <v>1298</v>
      </c>
      <c r="C939" s="1" t="s">
        <v>1076</v>
      </c>
      <c r="D939" s="1" t="s">
        <v>1057</v>
      </c>
      <c r="E939" s="1" t="s">
        <v>8</v>
      </c>
    </row>
    <row r="940" spans="1:5" ht="40.15" customHeight="1" x14ac:dyDescent="0.4">
      <c r="A940" s="2">
        <v>936</v>
      </c>
      <c r="B940" s="1" t="s">
        <v>1075</v>
      </c>
      <c r="C940" s="1" t="s">
        <v>1076</v>
      </c>
      <c r="D940" s="1" t="s">
        <v>1057</v>
      </c>
      <c r="E940" s="1" t="s">
        <v>44</v>
      </c>
    </row>
    <row r="941" spans="1:5" ht="40.15" customHeight="1" x14ac:dyDescent="0.4">
      <c r="A941" s="2">
        <v>937</v>
      </c>
      <c r="B941" s="1" t="s">
        <v>1136</v>
      </c>
      <c r="C941" s="1" t="s">
        <v>1137</v>
      </c>
      <c r="D941" s="1" t="s">
        <v>1138</v>
      </c>
      <c r="E941" s="1" t="s">
        <v>1139</v>
      </c>
    </row>
    <row r="942" spans="1:5" ht="40.15" customHeight="1" x14ac:dyDescent="0.4">
      <c r="A942" s="2">
        <v>938</v>
      </c>
      <c r="B942" s="1" t="s">
        <v>868</v>
      </c>
      <c r="C942" s="1" t="s">
        <v>869</v>
      </c>
      <c r="D942" s="1" t="str">
        <f>"新見市高尾１９３３－１"</f>
        <v>新見市高尾１９３３－１</v>
      </c>
      <c r="E942" s="1" t="s">
        <v>208</v>
      </c>
    </row>
    <row r="943" spans="1:5" ht="40.15" customHeight="1" x14ac:dyDescent="0.4">
      <c r="A943" s="2">
        <v>939</v>
      </c>
      <c r="B943" s="1" t="s">
        <v>1197</v>
      </c>
      <c r="C943" s="1" t="s">
        <v>1198</v>
      </c>
      <c r="D943" s="1" t="str">
        <f>"新見市高尾２２７８－１"</f>
        <v>新見市高尾２２７８－１</v>
      </c>
      <c r="E943" s="1" t="s">
        <v>40</v>
      </c>
    </row>
    <row r="944" spans="1:5" ht="40.15" customHeight="1" x14ac:dyDescent="0.4">
      <c r="A944" s="2">
        <v>940</v>
      </c>
      <c r="B944" s="1" t="s">
        <v>1205</v>
      </c>
      <c r="C944" s="1" t="s">
        <v>1206</v>
      </c>
      <c r="D944" s="1" t="s">
        <v>1207</v>
      </c>
      <c r="E944" s="1" t="s">
        <v>826</v>
      </c>
    </row>
    <row r="945" spans="1:5" ht="40.15" customHeight="1" x14ac:dyDescent="0.4">
      <c r="A945" s="2">
        <v>941</v>
      </c>
      <c r="B945" s="1" t="s">
        <v>1043</v>
      </c>
      <c r="C945" s="1" t="s">
        <v>1044</v>
      </c>
      <c r="D945" s="1" t="s">
        <v>1045</v>
      </c>
      <c r="E945" s="1" t="s">
        <v>6</v>
      </c>
    </row>
    <row r="946" spans="1:5" ht="40.15" customHeight="1" x14ac:dyDescent="0.4">
      <c r="A946" s="2">
        <v>942</v>
      </c>
      <c r="B946" s="1" t="s">
        <v>1925</v>
      </c>
      <c r="C946" s="1" t="s">
        <v>527</v>
      </c>
      <c r="D946" s="1" t="s">
        <v>528</v>
      </c>
      <c r="E946" s="1" t="s">
        <v>79</v>
      </c>
    </row>
    <row r="947" spans="1:5" ht="40.15" customHeight="1" x14ac:dyDescent="0.4">
      <c r="A947" s="2">
        <v>943</v>
      </c>
      <c r="B947" s="1" t="s">
        <v>2022</v>
      </c>
      <c r="C947" s="1" t="s">
        <v>527</v>
      </c>
      <c r="D947" s="1" t="s">
        <v>528</v>
      </c>
      <c r="E947" s="1" t="s">
        <v>61</v>
      </c>
    </row>
    <row r="948" spans="1:5" ht="40.15" customHeight="1" x14ac:dyDescent="0.4">
      <c r="A948" s="2">
        <v>944</v>
      </c>
      <c r="B948" s="1" t="s">
        <v>526</v>
      </c>
      <c r="C948" s="1" t="s">
        <v>527</v>
      </c>
      <c r="D948" s="1" t="s">
        <v>528</v>
      </c>
      <c r="E948" s="1" t="s">
        <v>8</v>
      </c>
    </row>
    <row r="949" spans="1:5" ht="40.15" customHeight="1" x14ac:dyDescent="0.4">
      <c r="A949" s="2">
        <v>945</v>
      </c>
      <c r="B949" s="1" t="s">
        <v>631</v>
      </c>
      <c r="C949" s="1" t="s">
        <v>527</v>
      </c>
      <c r="D949" s="1" t="s">
        <v>528</v>
      </c>
      <c r="E949" s="1" t="s">
        <v>28</v>
      </c>
    </row>
    <row r="950" spans="1:5" ht="40.15" customHeight="1" x14ac:dyDescent="0.4">
      <c r="A950" s="2">
        <v>946</v>
      </c>
      <c r="B950" s="1" t="s">
        <v>1292</v>
      </c>
      <c r="C950" s="1" t="s">
        <v>527</v>
      </c>
      <c r="D950" s="1" t="s">
        <v>528</v>
      </c>
      <c r="E950" s="1" t="s">
        <v>208</v>
      </c>
    </row>
    <row r="951" spans="1:5" ht="40.15" customHeight="1" x14ac:dyDescent="0.4">
      <c r="A951" s="2">
        <v>947</v>
      </c>
      <c r="B951" s="1" t="s">
        <v>1436</v>
      </c>
      <c r="C951" s="1" t="s">
        <v>1437</v>
      </c>
      <c r="D951" s="1" t="s">
        <v>1438</v>
      </c>
      <c r="E951" s="1" t="s">
        <v>44</v>
      </c>
    </row>
    <row r="952" spans="1:5" ht="40.15" customHeight="1" x14ac:dyDescent="0.4">
      <c r="A952" s="2">
        <v>948</v>
      </c>
      <c r="B952" s="1" t="s">
        <v>371</v>
      </c>
      <c r="C952" s="1" t="s">
        <v>372</v>
      </c>
      <c r="D952" s="1" t="s">
        <v>373</v>
      </c>
      <c r="E952" s="1" t="s">
        <v>8</v>
      </c>
    </row>
    <row r="953" spans="1:5" ht="40.15" customHeight="1" x14ac:dyDescent="0.4">
      <c r="A953" s="2">
        <v>949</v>
      </c>
      <c r="B953" s="1" t="s">
        <v>423</v>
      </c>
      <c r="C953" s="1" t="s">
        <v>372</v>
      </c>
      <c r="D953" s="1" t="s">
        <v>373</v>
      </c>
      <c r="E953" s="1" t="s">
        <v>8</v>
      </c>
    </row>
    <row r="954" spans="1:5" ht="40.15" customHeight="1" x14ac:dyDescent="0.4">
      <c r="A954" s="2">
        <v>950</v>
      </c>
      <c r="B954" s="1" t="s">
        <v>1470</v>
      </c>
      <c r="C954" s="1" t="s">
        <v>372</v>
      </c>
      <c r="D954" s="1" t="s">
        <v>373</v>
      </c>
      <c r="E954" s="1" t="s">
        <v>8</v>
      </c>
    </row>
    <row r="955" spans="1:5" ht="40.15" customHeight="1" x14ac:dyDescent="0.4">
      <c r="A955" s="2">
        <v>951</v>
      </c>
      <c r="B955" s="1" t="s">
        <v>87</v>
      </c>
      <c r="C955" s="1" t="s">
        <v>88</v>
      </c>
      <c r="D955" s="1" t="str">
        <f>"備前市吉永町吉永中７６７－６"</f>
        <v>備前市吉永町吉永中７６７－６</v>
      </c>
      <c r="E955" s="1" t="s">
        <v>8</v>
      </c>
    </row>
    <row r="956" spans="1:5" ht="40.15" customHeight="1" x14ac:dyDescent="0.4">
      <c r="A956" s="2">
        <v>952</v>
      </c>
      <c r="B956" s="1" t="s">
        <v>1450</v>
      </c>
      <c r="C956" s="1" t="s">
        <v>1451</v>
      </c>
      <c r="D956" s="1" t="s">
        <v>1452</v>
      </c>
      <c r="E956" s="1" t="s">
        <v>988</v>
      </c>
    </row>
    <row r="957" spans="1:5" ht="40.15" customHeight="1" x14ac:dyDescent="0.4">
      <c r="A957" s="2">
        <v>953</v>
      </c>
      <c r="B957" s="1" t="s">
        <v>1854</v>
      </c>
      <c r="C957" s="1" t="s">
        <v>1855</v>
      </c>
      <c r="D957" s="1" t="str">
        <f>"備前市日生町寒河３９５５－２"</f>
        <v>備前市日生町寒河３９５５－２</v>
      </c>
      <c r="E957" s="1" t="s">
        <v>8</v>
      </c>
    </row>
    <row r="958" spans="1:5" ht="40.15" customHeight="1" x14ac:dyDescent="0.4">
      <c r="A958" s="2">
        <v>954</v>
      </c>
      <c r="B958" s="1" t="s">
        <v>461</v>
      </c>
      <c r="C958" s="1" t="s">
        <v>185</v>
      </c>
      <c r="D958" s="1" t="str">
        <f>"備前市日生町寒河２５７０－４１"</f>
        <v>備前市日生町寒河２５７０－４１</v>
      </c>
      <c r="E958" s="1" t="s">
        <v>61</v>
      </c>
    </row>
    <row r="959" spans="1:5" ht="40.15" customHeight="1" x14ac:dyDescent="0.4">
      <c r="A959" s="2">
        <v>955</v>
      </c>
      <c r="B959" s="1" t="s">
        <v>772</v>
      </c>
      <c r="C959" s="1" t="s">
        <v>185</v>
      </c>
      <c r="D959" s="1" t="str">
        <f>"備前市日生町寒河２５７０－４１"</f>
        <v>備前市日生町寒河２５７０－４１</v>
      </c>
      <c r="E959" s="1" t="s">
        <v>8</v>
      </c>
    </row>
    <row r="960" spans="1:5" ht="40.15" customHeight="1" x14ac:dyDescent="0.4">
      <c r="A960" s="2">
        <v>956</v>
      </c>
      <c r="B960" s="1" t="s">
        <v>450</v>
      </c>
      <c r="C960" s="1" t="s">
        <v>451</v>
      </c>
      <c r="D960" s="1" t="str">
        <f>"備前市吉永町吉永中５６３－４"</f>
        <v>備前市吉永町吉永中５６３－４</v>
      </c>
      <c r="E960" s="1" t="s">
        <v>79</v>
      </c>
    </row>
    <row r="961" spans="1:5" ht="40.15" customHeight="1" x14ac:dyDescent="0.4">
      <c r="A961" s="2">
        <v>957</v>
      </c>
      <c r="B961" s="1" t="s">
        <v>1896</v>
      </c>
      <c r="C961" s="1" t="s">
        <v>451</v>
      </c>
      <c r="D961" s="1" t="str">
        <f>"備前市吉永町吉永中５６３－４"</f>
        <v>備前市吉永町吉永中５６３－４</v>
      </c>
      <c r="E961" s="1" t="s">
        <v>230</v>
      </c>
    </row>
    <row r="962" spans="1:5" ht="40.15" customHeight="1" x14ac:dyDescent="0.4">
      <c r="A962" s="2">
        <v>958</v>
      </c>
      <c r="B962" s="1" t="s">
        <v>1260</v>
      </c>
      <c r="C962" s="1" t="s">
        <v>451</v>
      </c>
      <c r="D962" s="1" t="str">
        <f>"備前市吉永町吉永中５６３－４"</f>
        <v>備前市吉永町吉永中５６３－４</v>
      </c>
      <c r="E962" s="1" t="s">
        <v>1261</v>
      </c>
    </row>
    <row r="963" spans="1:5" ht="40.15" customHeight="1" x14ac:dyDescent="0.4">
      <c r="A963" s="2">
        <v>959</v>
      </c>
      <c r="B963" s="1" t="s">
        <v>928</v>
      </c>
      <c r="C963" s="1" t="s">
        <v>451</v>
      </c>
      <c r="D963" s="1" t="str">
        <f>"備前市吉永町吉永中５６３－４"</f>
        <v>備前市吉永町吉永中５６３－４</v>
      </c>
      <c r="E963" s="1" t="s">
        <v>79</v>
      </c>
    </row>
    <row r="964" spans="1:5" ht="40.15" customHeight="1" x14ac:dyDescent="0.4">
      <c r="A964" s="2">
        <v>960</v>
      </c>
      <c r="B964" s="1" t="s">
        <v>1305</v>
      </c>
      <c r="C964" s="1" t="s">
        <v>451</v>
      </c>
      <c r="D964" s="1" t="str">
        <f>"備前市吉永町吉永中５６３－４"</f>
        <v>備前市吉永町吉永中５６３－４</v>
      </c>
      <c r="E964" s="1" t="s">
        <v>8</v>
      </c>
    </row>
    <row r="965" spans="1:5" ht="40.15" customHeight="1" x14ac:dyDescent="0.4">
      <c r="A965" s="2">
        <v>961</v>
      </c>
      <c r="B965" s="1" t="s">
        <v>1819</v>
      </c>
      <c r="C965" s="1" t="s">
        <v>1820</v>
      </c>
      <c r="D965" s="1" t="str">
        <f>"瀬戸内市邑久町豊原３４１－２"</f>
        <v>瀬戸内市邑久町豊原３４１－２</v>
      </c>
      <c r="E965" s="1" t="s">
        <v>8</v>
      </c>
    </row>
    <row r="966" spans="1:5" ht="40.15" customHeight="1" x14ac:dyDescent="0.4">
      <c r="A966" s="2">
        <v>962</v>
      </c>
      <c r="B966" s="1" t="s">
        <v>735</v>
      </c>
      <c r="C966" s="1" t="s">
        <v>736</v>
      </c>
      <c r="D966" s="1" t="str">
        <f>"瀬戸内市長船町土師３３２－１"</f>
        <v>瀬戸内市長船町土師３３２－１</v>
      </c>
      <c r="E966" s="1" t="s">
        <v>8</v>
      </c>
    </row>
    <row r="967" spans="1:5" ht="40.15" customHeight="1" x14ac:dyDescent="0.4">
      <c r="A967" s="2">
        <v>963</v>
      </c>
      <c r="B967" s="1" t="s">
        <v>1679</v>
      </c>
      <c r="C967" s="1" t="s">
        <v>736</v>
      </c>
      <c r="D967" s="1" t="str">
        <f>"瀬戸内市長船町土師３３２－１"</f>
        <v>瀬戸内市長船町土師３３２－１</v>
      </c>
      <c r="E967" s="1" t="s">
        <v>66</v>
      </c>
    </row>
    <row r="968" spans="1:5" ht="40.15" customHeight="1" x14ac:dyDescent="0.4">
      <c r="A968" s="2">
        <v>964</v>
      </c>
      <c r="B968" s="1" t="s">
        <v>1094</v>
      </c>
      <c r="C968" s="1" t="s">
        <v>18</v>
      </c>
      <c r="D968" s="1" t="s">
        <v>19</v>
      </c>
      <c r="E968" s="1" t="s">
        <v>8</v>
      </c>
    </row>
    <row r="969" spans="1:5" ht="40.15" customHeight="1" x14ac:dyDescent="0.4">
      <c r="A969" s="2">
        <v>965</v>
      </c>
      <c r="B969" s="1" t="s">
        <v>898</v>
      </c>
      <c r="C969" s="1" t="s">
        <v>18</v>
      </c>
      <c r="D969" s="1" t="s">
        <v>19</v>
      </c>
      <c r="E969" s="1" t="s">
        <v>8</v>
      </c>
    </row>
    <row r="970" spans="1:5" ht="40.15" customHeight="1" x14ac:dyDescent="0.4">
      <c r="A970" s="2">
        <v>966</v>
      </c>
      <c r="B970" s="1" t="s">
        <v>1697</v>
      </c>
      <c r="C970" s="1" t="s">
        <v>174</v>
      </c>
      <c r="D970" s="1" t="str">
        <f>"瀬戸内市邑久町山田庄８４５－１"</f>
        <v>瀬戸内市邑久町山田庄８４５－１</v>
      </c>
      <c r="E970" s="1" t="s">
        <v>40</v>
      </c>
    </row>
    <row r="971" spans="1:5" ht="40.15" customHeight="1" x14ac:dyDescent="0.4">
      <c r="A971" s="2">
        <v>967</v>
      </c>
      <c r="B971" s="1" t="s">
        <v>425</v>
      </c>
      <c r="C971" s="1" t="s">
        <v>174</v>
      </c>
      <c r="D971" s="1" t="str">
        <f>"瀬戸内市邑久町山田庄８４５－１"</f>
        <v>瀬戸内市邑久町山田庄８４５－１</v>
      </c>
      <c r="E971" s="1" t="s">
        <v>8</v>
      </c>
    </row>
    <row r="972" spans="1:5" ht="40.15" customHeight="1" x14ac:dyDescent="0.4">
      <c r="A972" s="2">
        <v>968</v>
      </c>
      <c r="B972" s="1" t="s">
        <v>671</v>
      </c>
      <c r="C972" s="1" t="s">
        <v>174</v>
      </c>
      <c r="D972" s="1" t="str">
        <f>"瀬戸内市邑久町山田庄８４５－１"</f>
        <v>瀬戸内市邑久町山田庄８４５－１</v>
      </c>
      <c r="E972" s="1" t="s">
        <v>40</v>
      </c>
    </row>
    <row r="973" spans="1:5" ht="40.15" customHeight="1" x14ac:dyDescent="0.4">
      <c r="A973" s="2">
        <v>969</v>
      </c>
      <c r="B973" s="1" t="s">
        <v>759</v>
      </c>
      <c r="C973" s="1" t="s">
        <v>174</v>
      </c>
      <c r="D973" s="1" t="str">
        <f>"瀬戸内市邑久町山田庄８４５－１"</f>
        <v>瀬戸内市邑久町山田庄８４５－１</v>
      </c>
      <c r="E973" s="1" t="s">
        <v>25</v>
      </c>
    </row>
    <row r="974" spans="1:5" ht="40.15" customHeight="1" x14ac:dyDescent="0.4">
      <c r="A974" s="2">
        <v>970</v>
      </c>
      <c r="B974" s="1" t="s">
        <v>858</v>
      </c>
      <c r="C974" s="1" t="s">
        <v>174</v>
      </c>
      <c r="D974" s="1" t="str">
        <f>"瀬戸内市邑久町山田庄８４５－１"</f>
        <v>瀬戸内市邑久町山田庄８４５－１</v>
      </c>
      <c r="E974" s="1" t="s">
        <v>8</v>
      </c>
    </row>
    <row r="975" spans="1:5" ht="40.15" customHeight="1" x14ac:dyDescent="0.4">
      <c r="A975" s="2">
        <v>971</v>
      </c>
      <c r="B975" s="1" t="s">
        <v>1483</v>
      </c>
      <c r="C975" s="1" t="s">
        <v>169</v>
      </c>
      <c r="D975" s="1" t="str">
        <f>"瀬戸内市牛窓町牛窓４９４９－２４"</f>
        <v>瀬戸内市牛窓町牛窓４９４９－２４</v>
      </c>
      <c r="E975" s="1" t="s">
        <v>406</v>
      </c>
    </row>
    <row r="976" spans="1:5" ht="40.15" customHeight="1" x14ac:dyDescent="0.4">
      <c r="A976" s="2">
        <v>972</v>
      </c>
      <c r="B976" s="1" t="s">
        <v>706</v>
      </c>
      <c r="C976" s="1" t="s">
        <v>707</v>
      </c>
      <c r="D976" s="1" t="s">
        <v>708</v>
      </c>
      <c r="E976" s="1" t="s">
        <v>709</v>
      </c>
    </row>
    <row r="977" spans="1:5" ht="40.15" customHeight="1" x14ac:dyDescent="0.4">
      <c r="A977" s="2">
        <v>973</v>
      </c>
      <c r="B977" s="1" t="s">
        <v>1733</v>
      </c>
      <c r="C977" s="1" t="s">
        <v>1734</v>
      </c>
      <c r="D977" s="1" t="str">
        <f>"瀬戸内市長船町服部５２２－１"</f>
        <v>瀬戸内市長船町服部５２２－１</v>
      </c>
      <c r="E977" s="1" t="s">
        <v>269</v>
      </c>
    </row>
    <row r="978" spans="1:5" ht="40.15" customHeight="1" x14ac:dyDescent="0.4">
      <c r="A978" s="2">
        <v>974</v>
      </c>
      <c r="B978" s="1" t="s">
        <v>911</v>
      </c>
      <c r="C978" s="1" t="s">
        <v>912</v>
      </c>
      <c r="D978" s="1" t="s">
        <v>913</v>
      </c>
      <c r="E978" s="1" t="s">
        <v>40</v>
      </c>
    </row>
    <row r="979" spans="1:5" ht="40.15" customHeight="1" x14ac:dyDescent="0.4">
      <c r="A979" s="2">
        <v>975</v>
      </c>
      <c r="B979" s="1" t="s">
        <v>1345</v>
      </c>
      <c r="C979" s="1" t="s">
        <v>1346</v>
      </c>
      <c r="D979" s="1" t="str">
        <f>"瀬戸内市邑久町大窪１３－３"</f>
        <v>瀬戸内市邑久町大窪１３－３</v>
      </c>
      <c r="E979" s="1" t="s">
        <v>1347</v>
      </c>
    </row>
    <row r="980" spans="1:5" ht="40.15" customHeight="1" x14ac:dyDescent="0.4">
      <c r="A980" s="2">
        <v>976</v>
      </c>
      <c r="B980" s="1" t="s">
        <v>1864</v>
      </c>
      <c r="C980" s="1" t="s">
        <v>1865</v>
      </c>
      <c r="D980" s="1" t="str">
        <f>"瀬戸内市邑久町尻海７－１"</f>
        <v>瀬戸内市邑久町尻海７－１</v>
      </c>
      <c r="E980" s="1" t="s">
        <v>8</v>
      </c>
    </row>
    <row r="981" spans="1:5" ht="40.15" customHeight="1" x14ac:dyDescent="0.4">
      <c r="A981" s="2">
        <v>977</v>
      </c>
      <c r="B981" s="1" t="s">
        <v>1327</v>
      </c>
      <c r="C981" s="1" t="s">
        <v>1328</v>
      </c>
      <c r="D981" s="1" t="str">
        <f>"瀬戸内市邑久町上笠加１７１－５"</f>
        <v>瀬戸内市邑久町上笠加１７１－５</v>
      </c>
      <c r="E981" s="1" t="s">
        <v>6</v>
      </c>
    </row>
    <row r="982" spans="1:5" ht="40.15" customHeight="1" x14ac:dyDescent="0.4">
      <c r="A982" s="2">
        <v>978</v>
      </c>
      <c r="B982" s="1" t="s">
        <v>902</v>
      </c>
      <c r="C982" s="1" t="s">
        <v>903</v>
      </c>
      <c r="D982" s="1" t="s">
        <v>904</v>
      </c>
      <c r="E982" s="1" t="s">
        <v>905</v>
      </c>
    </row>
    <row r="983" spans="1:5" ht="40.15" customHeight="1" x14ac:dyDescent="0.4">
      <c r="A983" s="2">
        <v>979</v>
      </c>
      <c r="B983" s="1" t="s">
        <v>1326</v>
      </c>
      <c r="C983" s="1" t="s">
        <v>389</v>
      </c>
      <c r="D983" s="1" t="s">
        <v>390</v>
      </c>
      <c r="E983" s="1" t="s">
        <v>8</v>
      </c>
    </row>
    <row r="984" spans="1:5" ht="40.15" customHeight="1" x14ac:dyDescent="0.4">
      <c r="A984" s="2">
        <v>980</v>
      </c>
      <c r="B984" s="1" t="s">
        <v>1706</v>
      </c>
      <c r="C984" s="1" t="s">
        <v>389</v>
      </c>
      <c r="D984" s="1" t="s">
        <v>390</v>
      </c>
      <c r="E984" s="1" t="s">
        <v>40</v>
      </c>
    </row>
    <row r="985" spans="1:5" ht="40.15" customHeight="1" x14ac:dyDescent="0.4">
      <c r="A985" s="2">
        <v>981</v>
      </c>
      <c r="B985" s="1" t="s">
        <v>471</v>
      </c>
      <c r="C985" s="1" t="s">
        <v>389</v>
      </c>
      <c r="D985" s="1" t="s">
        <v>390</v>
      </c>
      <c r="E985" s="1" t="s">
        <v>61</v>
      </c>
    </row>
    <row r="986" spans="1:5" ht="40.15" customHeight="1" x14ac:dyDescent="0.4">
      <c r="A986" s="2">
        <v>982</v>
      </c>
      <c r="B986" s="1" t="s">
        <v>586</v>
      </c>
      <c r="C986" s="1" t="s">
        <v>389</v>
      </c>
      <c r="D986" s="1" t="s">
        <v>390</v>
      </c>
      <c r="E986" s="1" t="s">
        <v>8</v>
      </c>
    </row>
    <row r="987" spans="1:5" ht="40.15" customHeight="1" x14ac:dyDescent="0.4">
      <c r="A987" s="2">
        <v>983</v>
      </c>
      <c r="B987" s="1" t="s">
        <v>729</v>
      </c>
      <c r="C987" s="1" t="s">
        <v>389</v>
      </c>
      <c r="D987" s="1" t="s">
        <v>390</v>
      </c>
      <c r="E987" s="1" t="s">
        <v>8</v>
      </c>
    </row>
    <row r="988" spans="1:5" ht="40.15" customHeight="1" x14ac:dyDescent="0.4">
      <c r="A988" s="2">
        <v>984</v>
      </c>
      <c r="B988" s="1" t="s">
        <v>799</v>
      </c>
      <c r="C988" s="1" t="s">
        <v>389</v>
      </c>
      <c r="D988" s="1" t="s">
        <v>390</v>
      </c>
      <c r="E988" s="1" t="s">
        <v>8</v>
      </c>
    </row>
    <row r="989" spans="1:5" ht="40.15" customHeight="1" x14ac:dyDescent="0.4">
      <c r="A989" s="2">
        <v>985</v>
      </c>
      <c r="B989" s="1" t="s">
        <v>870</v>
      </c>
      <c r="C989" s="1" t="s">
        <v>389</v>
      </c>
      <c r="D989" s="1" t="s">
        <v>390</v>
      </c>
      <c r="E989" s="1" t="s">
        <v>40</v>
      </c>
    </row>
    <row r="990" spans="1:5" ht="40.15" customHeight="1" x14ac:dyDescent="0.4">
      <c r="A990" s="2">
        <v>986</v>
      </c>
      <c r="B990" s="1" t="s">
        <v>1842</v>
      </c>
      <c r="C990" s="1" t="s">
        <v>1843</v>
      </c>
      <c r="D990" s="1" t="s">
        <v>1844</v>
      </c>
      <c r="E990" s="1" t="s">
        <v>8</v>
      </c>
    </row>
    <row r="991" spans="1:5" ht="40.15" customHeight="1" x14ac:dyDescent="0.4">
      <c r="A991" s="2">
        <v>987</v>
      </c>
      <c r="B991" s="1" t="s">
        <v>653</v>
      </c>
      <c r="C991" s="1" t="s">
        <v>650</v>
      </c>
      <c r="D991" s="1" t="s">
        <v>651</v>
      </c>
      <c r="E991" s="1" t="s">
        <v>208</v>
      </c>
    </row>
    <row r="992" spans="1:5" ht="40.15" customHeight="1" x14ac:dyDescent="0.4">
      <c r="A992" s="2">
        <v>988</v>
      </c>
      <c r="B992" s="1" t="s">
        <v>649</v>
      </c>
      <c r="C992" s="1" t="s">
        <v>650</v>
      </c>
      <c r="D992" s="1" t="s">
        <v>651</v>
      </c>
      <c r="E992" s="1" t="s">
        <v>556</v>
      </c>
    </row>
    <row r="993" spans="1:5" ht="40.15" customHeight="1" x14ac:dyDescent="0.4">
      <c r="A993" s="2">
        <v>989</v>
      </c>
      <c r="B993" s="1" t="s">
        <v>381</v>
      </c>
      <c r="C993" s="1" t="s">
        <v>382</v>
      </c>
      <c r="D993" s="1" t="str">
        <f>"赤磐市桜が丘西4丁目１－１１"</f>
        <v>赤磐市桜が丘西4丁目１－１１</v>
      </c>
      <c r="E993" s="1" t="s">
        <v>8</v>
      </c>
    </row>
    <row r="994" spans="1:5" ht="40.15" customHeight="1" x14ac:dyDescent="0.4">
      <c r="A994" s="2">
        <v>990</v>
      </c>
      <c r="B994" s="1" t="s">
        <v>546</v>
      </c>
      <c r="C994" s="1" t="s">
        <v>547</v>
      </c>
      <c r="D994" s="1" t="str">
        <f>"赤磐市山陽４－１３－３"</f>
        <v>赤磐市山陽４－１３－３</v>
      </c>
      <c r="E994" s="1" t="s">
        <v>317</v>
      </c>
    </row>
    <row r="995" spans="1:5" ht="40.15" customHeight="1" x14ac:dyDescent="0.4">
      <c r="A995" s="2">
        <v>991</v>
      </c>
      <c r="B995" s="1" t="s">
        <v>747</v>
      </c>
      <c r="C995" s="1" t="s">
        <v>748</v>
      </c>
      <c r="D995" s="1" t="s">
        <v>749</v>
      </c>
      <c r="E995" s="1" t="s">
        <v>25</v>
      </c>
    </row>
    <row r="996" spans="1:5" ht="40.15" customHeight="1" x14ac:dyDescent="0.4">
      <c r="A996" s="2">
        <v>992</v>
      </c>
      <c r="B996" s="1" t="s">
        <v>980</v>
      </c>
      <c r="C996" s="1" t="s">
        <v>981</v>
      </c>
      <c r="D996" s="1" t="str">
        <f>"赤磐市沼田１２６９－１"</f>
        <v>赤磐市沼田１２６９－１</v>
      </c>
      <c r="E996" s="1" t="s">
        <v>61</v>
      </c>
    </row>
    <row r="997" spans="1:5" ht="40.15" customHeight="1" x14ac:dyDescent="0.4">
      <c r="A997" s="2">
        <v>993</v>
      </c>
      <c r="B997" s="1" t="s">
        <v>1254</v>
      </c>
      <c r="C997" s="1" t="s">
        <v>1255</v>
      </c>
      <c r="D997" s="1" t="s">
        <v>1256</v>
      </c>
      <c r="E997" s="1" t="s">
        <v>28</v>
      </c>
    </row>
    <row r="998" spans="1:5" ht="40.15" customHeight="1" x14ac:dyDescent="0.4">
      <c r="A998" s="2">
        <v>994</v>
      </c>
      <c r="B998" s="1" t="s">
        <v>1564</v>
      </c>
      <c r="C998" s="1" t="s">
        <v>158</v>
      </c>
      <c r="D998" s="1" t="str">
        <f>"赤磐市穂崎８５１－１"</f>
        <v>赤磐市穂崎８５１－１</v>
      </c>
      <c r="E998" s="1" t="s">
        <v>61</v>
      </c>
    </row>
    <row r="999" spans="1:5" ht="40.15" customHeight="1" x14ac:dyDescent="0.4">
      <c r="A999" s="2">
        <v>995</v>
      </c>
      <c r="B999" s="1" t="s">
        <v>1019</v>
      </c>
      <c r="C999" s="1" t="s">
        <v>1020</v>
      </c>
      <c r="D999" s="1" t="str">
        <f>"赤磐市周匝７２８－１"</f>
        <v>赤磐市周匝７２８－１</v>
      </c>
      <c r="E999" s="1" t="s">
        <v>406</v>
      </c>
    </row>
    <row r="1000" spans="1:5" ht="40.15" customHeight="1" x14ac:dyDescent="0.4">
      <c r="A1000" s="2">
        <v>996</v>
      </c>
      <c r="B1000" s="1" t="s">
        <v>332</v>
      </c>
      <c r="C1000" s="1" t="s">
        <v>333</v>
      </c>
      <c r="D1000" s="1" t="str">
        <f>"真庭市久世２９２６－３"</f>
        <v>真庭市久世２９２６－３</v>
      </c>
      <c r="E1000" s="1" t="s">
        <v>8</v>
      </c>
    </row>
    <row r="1001" spans="1:5" ht="40.15" customHeight="1" x14ac:dyDescent="0.4">
      <c r="A1001" s="2">
        <v>997</v>
      </c>
      <c r="B1001" s="1" t="s">
        <v>1271</v>
      </c>
      <c r="C1001" s="1" t="s">
        <v>1272</v>
      </c>
      <c r="D1001" s="1" t="str">
        <f>"真庭市中４４４－７"</f>
        <v>真庭市中４４４－７</v>
      </c>
      <c r="E1001" s="1" t="s">
        <v>25</v>
      </c>
    </row>
    <row r="1002" spans="1:5" ht="40.15" customHeight="1" x14ac:dyDescent="0.4">
      <c r="A1002" s="2">
        <v>998</v>
      </c>
      <c r="B1002" s="1" t="s">
        <v>324</v>
      </c>
      <c r="C1002" s="1" t="s">
        <v>325</v>
      </c>
      <c r="D1002" s="1" t="s">
        <v>326</v>
      </c>
      <c r="E1002" s="1" t="s">
        <v>8</v>
      </c>
    </row>
    <row r="1003" spans="1:5" ht="40.15" customHeight="1" x14ac:dyDescent="0.4">
      <c r="A1003" s="2">
        <v>999</v>
      </c>
      <c r="B1003" s="1" t="s">
        <v>327</v>
      </c>
      <c r="C1003" s="1" t="s">
        <v>325</v>
      </c>
      <c r="D1003" s="1" t="s">
        <v>326</v>
      </c>
      <c r="E1003" s="1" t="s">
        <v>8</v>
      </c>
    </row>
    <row r="1004" spans="1:5" ht="40.15" customHeight="1" x14ac:dyDescent="0.4">
      <c r="A1004" s="2">
        <v>1000</v>
      </c>
      <c r="B1004" s="1" t="s">
        <v>1737</v>
      </c>
      <c r="C1004" s="1" t="s">
        <v>325</v>
      </c>
      <c r="D1004" s="1" t="s">
        <v>326</v>
      </c>
      <c r="E1004" s="1" t="s">
        <v>8</v>
      </c>
    </row>
    <row r="1005" spans="1:5" ht="40.15" customHeight="1" x14ac:dyDescent="0.4">
      <c r="A1005" s="2">
        <v>1001</v>
      </c>
      <c r="B1005" s="1" t="s">
        <v>564</v>
      </c>
      <c r="C1005" s="1" t="s">
        <v>325</v>
      </c>
      <c r="D1005" s="1" t="s">
        <v>326</v>
      </c>
      <c r="E1005" s="1" t="s">
        <v>402</v>
      </c>
    </row>
    <row r="1006" spans="1:5" ht="40.15" customHeight="1" x14ac:dyDescent="0.4">
      <c r="A1006" s="2">
        <v>1002</v>
      </c>
      <c r="B1006" s="1" t="s">
        <v>657</v>
      </c>
      <c r="C1006" s="1" t="s">
        <v>325</v>
      </c>
      <c r="D1006" s="1" t="s">
        <v>326</v>
      </c>
      <c r="E1006" s="1" t="s">
        <v>402</v>
      </c>
    </row>
    <row r="1007" spans="1:5" ht="40.15" customHeight="1" x14ac:dyDescent="0.4">
      <c r="A1007" s="2">
        <v>1003</v>
      </c>
      <c r="B1007" s="1" t="s">
        <v>1926</v>
      </c>
      <c r="C1007" s="1" t="s">
        <v>325</v>
      </c>
      <c r="D1007" s="1" t="s">
        <v>326</v>
      </c>
      <c r="E1007" s="1" t="s">
        <v>8</v>
      </c>
    </row>
    <row r="1008" spans="1:5" ht="40.15" customHeight="1" x14ac:dyDescent="0.4">
      <c r="A1008" s="2">
        <v>1004</v>
      </c>
      <c r="B1008" s="1" t="s">
        <v>864</v>
      </c>
      <c r="C1008" s="1" t="s">
        <v>325</v>
      </c>
      <c r="D1008" s="1" t="s">
        <v>326</v>
      </c>
      <c r="E1008" s="1" t="s">
        <v>8</v>
      </c>
    </row>
    <row r="1009" spans="1:5" ht="40.15" customHeight="1" x14ac:dyDescent="0.4">
      <c r="A1009" s="2">
        <v>1005</v>
      </c>
      <c r="B1009" s="1" t="s">
        <v>1765</v>
      </c>
      <c r="C1009" s="1" t="s">
        <v>664</v>
      </c>
      <c r="D1009" s="1" t="s">
        <v>665</v>
      </c>
      <c r="E1009" s="1" t="s">
        <v>8</v>
      </c>
    </row>
    <row r="1010" spans="1:5" ht="40.15" customHeight="1" x14ac:dyDescent="0.4">
      <c r="A1010" s="2">
        <v>1006</v>
      </c>
      <c r="B1010" s="1" t="s">
        <v>663</v>
      </c>
      <c r="C1010" s="1" t="s">
        <v>664</v>
      </c>
      <c r="D1010" s="1" t="s">
        <v>665</v>
      </c>
      <c r="E1010" s="1" t="s">
        <v>40</v>
      </c>
    </row>
    <row r="1011" spans="1:5" ht="40.15" customHeight="1" x14ac:dyDescent="0.4">
      <c r="A1011" s="2">
        <v>1007</v>
      </c>
      <c r="B1011" s="1" t="s">
        <v>1376</v>
      </c>
      <c r="C1011" s="1" t="s">
        <v>938</v>
      </c>
      <c r="D1011" s="1" t="s">
        <v>166</v>
      </c>
      <c r="E1011" s="1" t="s">
        <v>8</v>
      </c>
    </row>
    <row r="1012" spans="1:5" ht="40.15" customHeight="1" x14ac:dyDescent="0.4">
      <c r="A1012" s="2">
        <v>1008</v>
      </c>
      <c r="B1012" s="1" t="s">
        <v>1107</v>
      </c>
      <c r="C1012" s="1" t="s">
        <v>938</v>
      </c>
      <c r="D1012" s="1" t="s">
        <v>166</v>
      </c>
      <c r="E1012" s="1" t="s">
        <v>8</v>
      </c>
    </row>
    <row r="1013" spans="1:5" ht="40.15" customHeight="1" x14ac:dyDescent="0.4">
      <c r="A1013" s="2">
        <v>1009</v>
      </c>
      <c r="B1013" s="1" t="s">
        <v>1498</v>
      </c>
      <c r="C1013" s="1" t="s">
        <v>938</v>
      </c>
      <c r="D1013" s="1" t="s">
        <v>166</v>
      </c>
      <c r="E1013" s="1" t="s">
        <v>8</v>
      </c>
    </row>
    <row r="1014" spans="1:5" ht="40.15" customHeight="1" x14ac:dyDescent="0.4">
      <c r="A1014" s="2">
        <v>1010</v>
      </c>
      <c r="B1014" s="1" t="s">
        <v>1153</v>
      </c>
      <c r="C1014" s="1" t="s">
        <v>938</v>
      </c>
      <c r="D1014" s="1" t="s">
        <v>166</v>
      </c>
      <c r="E1014" s="1" t="s">
        <v>8</v>
      </c>
    </row>
    <row r="1015" spans="1:5" ht="40.15" customHeight="1" x14ac:dyDescent="0.4">
      <c r="A1015" s="2">
        <v>1011</v>
      </c>
      <c r="B1015" s="1" t="s">
        <v>1409</v>
      </c>
      <c r="C1015" s="1" t="s">
        <v>938</v>
      </c>
      <c r="D1015" s="1" t="s">
        <v>166</v>
      </c>
      <c r="E1015" s="1" t="s">
        <v>66</v>
      </c>
    </row>
    <row r="1016" spans="1:5" ht="40.15" customHeight="1" x14ac:dyDescent="0.4">
      <c r="A1016" s="2">
        <v>1012</v>
      </c>
      <c r="B1016" s="1" t="s">
        <v>1817</v>
      </c>
      <c r="C1016" s="1" t="s">
        <v>1442</v>
      </c>
      <c r="D1016" s="1" t="s">
        <v>1293</v>
      </c>
      <c r="E1016" s="1" t="s">
        <v>1818</v>
      </c>
    </row>
    <row r="1017" spans="1:5" ht="40.15" customHeight="1" x14ac:dyDescent="0.4">
      <c r="A1017" s="2">
        <v>1013</v>
      </c>
      <c r="B1017" s="1" t="s">
        <v>1441</v>
      </c>
      <c r="C1017" s="1" t="s">
        <v>1442</v>
      </c>
      <c r="D1017" s="1" t="s">
        <v>1293</v>
      </c>
      <c r="E1017" s="1" t="s">
        <v>205</v>
      </c>
    </row>
    <row r="1018" spans="1:5" ht="40.15" customHeight="1" x14ac:dyDescent="0.4">
      <c r="A1018" s="2">
        <v>1014</v>
      </c>
      <c r="B1018" s="1" t="s">
        <v>1947</v>
      </c>
      <c r="C1018" s="1" t="s">
        <v>1442</v>
      </c>
      <c r="D1018" s="1" t="s">
        <v>1293</v>
      </c>
      <c r="E1018" s="1" t="s">
        <v>1818</v>
      </c>
    </row>
    <row r="1019" spans="1:5" ht="40.15" customHeight="1" x14ac:dyDescent="0.4">
      <c r="A1019" s="2">
        <v>1015</v>
      </c>
      <c r="B1019" s="1" t="s">
        <v>1923</v>
      </c>
      <c r="C1019" s="1" t="s">
        <v>774</v>
      </c>
      <c r="D1019" s="1" t="s">
        <v>775</v>
      </c>
      <c r="E1019" s="1" t="s">
        <v>8</v>
      </c>
    </row>
    <row r="1020" spans="1:5" ht="40.15" customHeight="1" x14ac:dyDescent="0.4">
      <c r="A1020" s="2">
        <v>1016</v>
      </c>
      <c r="B1020" s="1" t="s">
        <v>1917</v>
      </c>
      <c r="C1020" s="1" t="s">
        <v>774</v>
      </c>
      <c r="D1020" s="1" t="s">
        <v>775</v>
      </c>
      <c r="E1020" s="1" t="s">
        <v>61</v>
      </c>
    </row>
    <row r="1021" spans="1:5" ht="40.15" customHeight="1" x14ac:dyDescent="0.4">
      <c r="A1021" s="2">
        <v>1017</v>
      </c>
      <c r="B1021" s="1" t="s">
        <v>773</v>
      </c>
      <c r="C1021" s="1" t="s">
        <v>774</v>
      </c>
      <c r="D1021" s="1" t="s">
        <v>775</v>
      </c>
      <c r="E1021" s="1" t="s">
        <v>40</v>
      </c>
    </row>
    <row r="1022" spans="1:5" ht="40.15" customHeight="1" x14ac:dyDescent="0.4">
      <c r="A1022" s="2">
        <v>1018</v>
      </c>
      <c r="B1022" s="1" t="s">
        <v>1594</v>
      </c>
      <c r="C1022" s="1" t="s">
        <v>1595</v>
      </c>
      <c r="D1022" s="1" t="s">
        <v>1596</v>
      </c>
      <c r="E1022" s="1" t="s">
        <v>8</v>
      </c>
    </row>
    <row r="1023" spans="1:5" ht="40.15" customHeight="1" x14ac:dyDescent="0.4">
      <c r="A1023" s="2">
        <v>1019</v>
      </c>
      <c r="B1023" s="1" t="s">
        <v>1171</v>
      </c>
      <c r="C1023" s="1" t="s">
        <v>1172</v>
      </c>
      <c r="D1023" s="1" t="str">
        <f>"真庭市下方５８３－１"</f>
        <v>真庭市下方５８３－１</v>
      </c>
      <c r="E1023" s="1" t="s">
        <v>8</v>
      </c>
    </row>
    <row r="1024" spans="1:5" ht="40.15" customHeight="1" x14ac:dyDescent="0.4">
      <c r="A1024" s="2">
        <v>1020</v>
      </c>
      <c r="B1024" s="1" t="s">
        <v>560</v>
      </c>
      <c r="C1024" s="1" t="s">
        <v>561</v>
      </c>
      <c r="D1024" s="1" t="s">
        <v>562</v>
      </c>
      <c r="E1024" s="1" t="s">
        <v>563</v>
      </c>
    </row>
    <row r="1025" spans="1:5" ht="40.15" customHeight="1" x14ac:dyDescent="0.4">
      <c r="A1025" s="2">
        <v>1021</v>
      </c>
      <c r="B1025" s="1" t="s">
        <v>1084</v>
      </c>
      <c r="C1025" s="1" t="s">
        <v>561</v>
      </c>
      <c r="D1025" s="1" t="s">
        <v>562</v>
      </c>
      <c r="E1025" s="1" t="s">
        <v>66</v>
      </c>
    </row>
    <row r="1026" spans="1:5" ht="40.15" customHeight="1" x14ac:dyDescent="0.4">
      <c r="A1026" s="2">
        <v>1022</v>
      </c>
      <c r="B1026" s="1" t="s">
        <v>1276</v>
      </c>
      <c r="C1026" s="1" t="s">
        <v>1277</v>
      </c>
      <c r="D1026" s="1" t="str">
        <f>"真庭市久世２３９９－１"</f>
        <v>真庭市久世２３９９－１</v>
      </c>
      <c r="E1026" s="7" t="s">
        <v>1278</v>
      </c>
    </row>
    <row r="1027" spans="1:5" ht="40.15" customHeight="1" x14ac:dyDescent="0.4">
      <c r="A1027" s="2">
        <v>1023</v>
      </c>
      <c r="B1027" s="1" t="s">
        <v>1878</v>
      </c>
      <c r="C1027" s="1" t="s">
        <v>1879</v>
      </c>
      <c r="D1027" s="1" t="s">
        <v>1880</v>
      </c>
      <c r="E1027" s="1" t="s">
        <v>61</v>
      </c>
    </row>
    <row r="1028" spans="1:5" ht="40.15" customHeight="1" x14ac:dyDescent="0.4">
      <c r="A1028" s="2">
        <v>1024</v>
      </c>
      <c r="B1028" s="1" t="s">
        <v>1869</v>
      </c>
      <c r="C1028" s="1" t="s">
        <v>1870</v>
      </c>
      <c r="D1028" s="1" t="s">
        <v>143</v>
      </c>
      <c r="E1028" s="1" t="s">
        <v>6</v>
      </c>
    </row>
    <row r="1029" spans="1:5" ht="40.15" customHeight="1" x14ac:dyDescent="0.4">
      <c r="A1029" s="2">
        <v>1025</v>
      </c>
      <c r="B1029" s="1" t="s">
        <v>142</v>
      </c>
      <c r="C1029" s="1" t="s">
        <v>1870</v>
      </c>
      <c r="D1029" s="1" t="s">
        <v>143</v>
      </c>
      <c r="E1029" s="1" t="s">
        <v>6</v>
      </c>
    </row>
    <row r="1030" spans="1:5" ht="40.15" customHeight="1" x14ac:dyDescent="0.4">
      <c r="A1030" s="2">
        <v>1026</v>
      </c>
      <c r="B1030" s="1" t="s">
        <v>1938</v>
      </c>
      <c r="C1030" s="1" t="s">
        <v>1939</v>
      </c>
      <c r="D1030" s="1" t="str">
        <f>"真庭市惣１９５－５"</f>
        <v>真庭市惣１９５－５</v>
      </c>
      <c r="E1030" s="1" t="s">
        <v>1940</v>
      </c>
    </row>
    <row r="1031" spans="1:5" ht="40.15" customHeight="1" x14ac:dyDescent="0.4">
      <c r="A1031" s="2">
        <v>1027</v>
      </c>
      <c r="B1031" s="1" t="s">
        <v>1313</v>
      </c>
      <c r="C1031" s="1" t="s">
        <v>1314</v>
      </c>
      <c r="D1031" s="1" t="str">
        <f>"真庭市下方１２２６－１"</f>
        <v>真庭市下方１２２６－１</v>
      </c>
      <c r="E1031" s="1" t="s">
        <v>28</v>
      </c>
    </row>
    <row r="1032" spans="1:5" ht="40.15" customHeight="1" x14ac:dyDescent="0.4">
      <c r="A1032" s="2">
        <v>1028</v>
      </c>
      <c r="B1032" s="1" t="s">
        <v>943</v>
      </c>
      <c r="C1032" s="1" t="s">
        <v>944</v>
      </c>
      <c r="D1032" s="1" t="s">
        <v>945</v>
      </c>
      <c r="E1032" s="1" t="s">
        <v>6</v>
      </c>
    </row>
    <row r="1033" spans="1:5" ht="40.15" customHeight="1" x14ac:dyDescent="0.4">
      <c r="A1033" s="2">
        <v>1029</v>
      </c>
      <c r="B1033" s="1" t="s">
        <v>1912</v>
      </c>
      <c r="C1033" s="1" t="s">
        <v>1913</v>
      </c>
      <c r="D1033" s="1" t="str">
        <f>"美作市古町１７７１－９"</f>
        <v>美作市古町１７７１－９</v>
      </c>
      <c r="E1033" s="1" t="s">
        <v>8</v>
      </c>
    </row>
    <row r="1034" spans="1:5" ht="40.15" customHeight="1" x14ac:dyDescent="0.4">
      <c r="A1034" s="2">
        <v>1030</v>
      </c>
      <c r="B1034" s="1" t="s">
        <v>1485</v>
      </c>
      <c r="C1034" s="1" t="s">
        <v>1486</v>
      </c>
      <c r="D1034" s="1" t="str">
        <f>"美作市栄町７５－１"</f>
        <v>美作市栄町７５－１</v>
      </c>
      <c r="E1034" s="1" t="s">
        <v>269</v>
      </c>
    </row>
    <row r="1035" spans="1:5" ht="40.15" customHeight="1" x14ac:dyDescent="0.4">
      <c r="A1035" s="2">
        <v>1031</v>
      </c>
      <c r="B1035" s="1" t="s">
        <v>1822</v>
      </c>
      <c r="C1035" s="1" t="s">
        <v>1823</v>
      </c>
      <c r="D1035" s="1" t="str">
        <f>"美作市入田２２５－１"</f>
        <v>美作市入田２２５－１</v>
      </c>
      <c r="E1035" s="1" t="s">
        <v>1824</v>
      </c>
    </row>
    <row r="1036" spans="1:5" ht="40.15" customHeight="1" x14ac:dyDescent="0.4">
      <c r="A1036" s="2">
        <v>1032</v>
      </c>
      <c r="B1036" s="1" t="s">
        <v>1007</v>
      </c>
      <c r="C1036" s="1" t="s">
        <v>1008</v>
      </c>
      <c r="D1036" s="1" t="s">
        <v>1009</v>
      </c>
      <c r="E1036" s="1" t="s">
        <v>8</v>
      </c>
    </row>
    <row r="1037" spans="1:5" ht="40.15" customHeight="1" x14ac:dyDescent="0.4">
      <c r="A1037" s="2">
        <v>1033</v>
      </c>
      <c r="B1037" s="1" t="s">
        <v>1924</v>
      </c>
      <c r="C1037" s="1" t="s">
        <v>1008</v>
      </c>
      <c r="D1037" s="1" t="s">
        <v>1009</v>
      </c>
      <c r="E1037" s="1" t="s">
        <v>8</v>
      </c>
    </row>
    <row r="1038" spans="1:5" ht="40.15" customHeight="1" x14ac:dyDescent="0.4">
      <c r="A1038" s="2">
        <v>1034</v>
      </c>
      <c r="B1038" s="1" t="s">
        <v>783</v>
      </c>
      <c r="C1038" s="1" t="s">
        <v>784</v>
      </c>
      <c r="D1038" s="1" t="str">
        <f>"美作市豆田５０－３"</f>
        <v>美作市豆田５０－３</v>
      </c>
      <c r="E1038" s="1" t="s">
        <v>401</v>
      </c>
    </row>
    <row r="1039" spans="1:5" ht="40.15" customHeight="1" x14ac:dyDescent="0.4">
      <c r="A1039" s="2">
        <v>1035</v>
      </c>
      <c r="B1039" s="1" t="s">
        <v>1918</v>
      </c>
      <c r="C1039" s="1" t="s">
        <v>1882</v>
      </c>
      <c r="D1039" s="1" t="s">
        <v>1883</v>
      </c>
      <c r="E1039" s="1" t="s">
        <v>8</v>
      </c>
    </row>
    <row r="1040" spans="1:5" ht="40.15" customHeight="1" x14ac:dyDescent="0.4">
      <c r="A1040" s="2">
        <v>1036</v>
      </c>
      <c r="B1040" s="1" t="s">
        <v>1881</v>
      </c>
      <c r="C1040" s="1" t="s">
        <v>1882</v>
      </c>
      <c r="D1040" s="1" t="s">
        <v>1883</v>
      </c>
      <c r="E1040" s="1" t="s">
        <v>8</v>
      </c>
    </row>
    <row r="1041" spans="1:5" ht="40.15" customHeight="1" x14ac:dyDescent="0.4">
      <c r="A1041" s="2">
        <v>1037</v>
      </c>
      <c r="B1041" s="1" t="s">
        <v>1997</v>
      </c>
      <c r="C1041" s="1" t="s">
        <v>1759</v>
      </c>
      <c r="D1041" s="1" t="str">
        <f>"美作市湯郷８１５－６"</f>
        <v>美作市湯郷８１５－６</v>
      </c>
      <c r="E1041" s="1" t="s">
        <v>1998</v>
      </c>
    </row>
    <row r="1042" spans="1:5" ht="40.15" customHeight="1" x14ac:dyDescent="0.4">
      <c r="A1042" s="2">
        <v>1038</v>
      </c>
      <c r="B1042" s="1" t="s">
        <v>1758</v>
      </c>
      <c r="C1042" s="1" t="s">
        <v>1759</v>
      </c>
      <c r="D1042" s="1" t="str">
        <f>"美作市湯郷８１５－６"</f>
        <v>美作市湯郷８１５－６</v>
      </c>
      <c r="E1042" s="1" t="s">
        <v>101</v>
      </c>
    </row>
    <row r="1043" spans="1:5" ht="40.15" customHeight="1" x14ac:dyDescent="0.4">
      <c r="A1043" s="2">
        <v>1039</v>
      </c>
      <c r="B1043" s="1" t="s">
        <v>1929</v>
      </c>
      <c r="C1043" s="1" t="s">
        <v>1759</v>
      </c>
      <c r="D1043" s="1" t="str">
        <f>"美作市湯郷８１５－６"</f>
        <v>美作市湯郷８１５－６</v>
      </c>
      <c r="E1043" s="1" t="s">
        <v>6</v>
      </c>
    </row>
    <row r="1044" spans="1:5" ht="40.15" customHeight="1" x14ac:dyDescent="0.4">
      <c r="A1044" s="2">
        <v>1040</v>
      </c>
      <c r="B1044" s="1" t="s">
        <v>1782</v>
      </c>
      <c r="C1044" s="1" t="s">
        <v>1759</v>
      </c>
      <c r="D1044" s="1" t="str">
        <f>"美作市湯郷８１５－６"</f>
        <v>美作市湯郷８１５－６</v>
      </c>
      <c r="E1044" s="1" t="s">
        <v>1783</v>
      </c>
    </row>
    <row r="1045" spans="1:5" ht="40.15" customHeight="1" x14ac:dyDescent="0.4">
      <c r="A1045" s="2">
        <v>1041</v>
      </c>
      <c r="B1045" s="1" t="s">
        <v>1461</v>
      </c>
      <c r="C1045" s="1" t="s">
        <v>1462</v>
      </c>
      <c r="D1045" s="1" t="str">
        <f>"浅口市鴨方町鴨方１０８１－１"</f>
        <v>浅口市鴨方町鴨方１０８１－１</v>
      </c>
      <c r="E1045" s="1" t="s">
        <v>8</v>
      </c>
    </row>
    <row r="1046" spans="1:5" ht="40.15" customHeight="1" x14ac:dyDescent="0.4">
      <c r="A1046" s="2">
        <v>1042</v>
      </c>
      <c r="B1046" s="1" t="s">
        <v>386</v>
      </c>
      <c r="C1046" s="1" t="s">
        <v>387</v>
      </c>
      <c r="D1046" s="1" t="str">
        <f>"浅口市鴨方町深田９９１－１"</f>
        <v>浅口市鴨方町深田９９１－１</v>
      </c>
      <c r="E1046" s="1" t="s">
        <v>388</v>
      </c>
    </row>
    <row r="1047" spans="1:5" ht="40.15" customHeight="1" x14ac:dyDescent="0.4">
      <c r="A1047" s="2">
        <v>1043</v>
      </c>
      <c r="B1047" s="1" t="s">
        <v>1534</v>
      </c>
      <c r="C1047" s="1" t="s">
        <v>167</v>
      </c>
      <c r="D1047" s="1" t="s">
        <v>168</v>
      </c>
      <c r="E1047" s="1" t="s">
        <v>8</v>
      </c>
    </row>
    <row r="1048" spans="1:5" ht="40.15" customHeight="1" x14ac:dyDescent="0.4">
      <c r="A1048" s="2">
        <v>1044</v>
      </c>
      <c r="B1048" s="1" t="s">
        <v>965</v>
      </c>
      <c r="C1048" s="1" t="s">
        <v>966</v>
      </c>
      <c r="D1048" s="1" t="s">
        <v>967</v>
      </c>
      <c r="E1048" s="1" t="s">
        <v>8</v>
      </c>
    </row>
    <row r="1049" spans="1:5" ht="40.15" customHeight="1" x14ac:dyDescent="0.4">
      <c r="A1049" s="2">
        <v>1045</v>
      </c>
      <c r="B1049" s="1" t="s">
        <v>1342</v>
      </c>
      <c r="C1049" s="1" t="s">
        <v>966</v>
      </c>
      <c r="D1049" s="1" t="s">
        <v>967</v>
      </c>
      <c r="E1049" s="1" t="s">
        <v>208</v>
      </c>
    </row>
    <row r="1050" spans="1:5" ht="40.15" customHeight="1" x14ac:dyDescent="0.4">
      <c r="A1050" s="2">
        <v>1046</v>
      </c>
      <c r="B1050" s="1" t="s">
        <v>1004</v>
      </c>
      <c r="C1050" s="1" t="s">
        <v>966</v>
      </c>
      <c r="D1050" s="1" t="s">
        <v>967</v>
      </c>
      <c r="E1050" s="1" t="s">
        <v>8</v>
      </c>
    </row>
    <row r="1051" spans="1:5" ht="40.15" customHeight="1" x14ac:dyDescent="0.4">
      <c r="A1051" s="2">
        <v>1047</v>
      </c>
      <c r="B1051" s="1" t="s">
        <v>971</v>
      </c>
      <c r="C1051" s="1" t="s">
        <v>966</v>
      </c>
      <c r="D1051" s="1" t="s">
        <v>967</v>
      </c>
      <c r="E1051" s="1" t="s">
        <v>40</v>
      </c>
    </row>
    <row r="1052" spans="1:5" ht="40.15" customHeight="1" x14ac:dyDescent="0.4">
      <c r="A1052" s="2">
        <v>1048</v>
      </c>
      <c r="B1052" s="1" t="s">
        <v>975</v>
      </c>
      <c r="C1052" s="1" t="s">
        <v>966</v>
      </c>
      <c r="D1052" s="1" t="s">
        <v>967</v>
      </c>
      <c r="E1052" s="1" t="s">
        <v>401</v>
      </c>
    </row>
    <row r="1053" spans="1:5" ht="40.15" customHeight="1" x14ac:dyDescent="0.4">
      <c r="A1053" s="2">
        <v>1049</v>
      </c>
      <c r="B1053" s="1" t="s">
        <v>983</v>
      </c>
      <c r="C1053" s="1" t="s">
        <v>966</v>
      </c>
      <c r="D1053" s="1" t="s">
        <v>967</v>
      </c>
      <c r="E1053" s="1" t="s">
        <v>201</v>
      </c>
    </row>
    <row r="1054" spans="1:5" ht="40.15" customHeight="1" x14ac:dyDescent="0.4">
      <c r="A1054" s="2">
        <v>1050</v>
      </c>
      <c r="B1054" s="1" t="s">
        <v>1724</v>
      </c>
      <c r="C1054" s="1" t="s">
        <v>1725</v>
      </c>
      <c r="D1054" s="1" t="str">
        <f>"浅口市鴨方町鴨方１６３５－４"</f>
        <v>浅口市鴨方町鴨方１６３５－４</v>
      </c>
      <c r="E1054" s="1" t="s">
        <v>44</v>
      </c>
    </row>
    <row r="1055" spans="1:5" ht="40.15" customHeight="1" x14ac:dyDescent="0.4">
      <c r="A1055" s="2">
        <v>1051</v>
      </c>
      <c r="B1055" s="1" t="s">
        <v>677</v>
      </c>
      <c r="C1055" s="1" t="s">
        <v>678</v>
      </c>
      <c r="D1055" s="1" t="str">
        <f>"浅口市鴨方町六条院中３２３５－１"</f>
        <v>浅口市鴨方町六条院中３２３５－１</v>
      </c>
      <c r="E1055" s="1" t="s">
        <v>25</v>
      </c>
    </row>
    <row r="1056" spans="1:5" ht="40.15" customHeight="1" x14ac:dyDescent="0.4">
      <c r="A1056" s="2">
        <v>1052</v>
      </c>
      <c r="B1056" s="1" t="s">
        <v>1845</v>
      </c>
      <c r="C1056" s="1" t="s">
        <v>1846</v>
      </c>
      <c r="D1056" s="1" t="str">
        <f>"浅口市鴨方町鴨方１８３７－１"</f>
        <v>浅口市鴨方町鴨方１８３７－１</v>
      </c>
      <c r="E1056" s="1" t="s">
        <v>1847</v>
      </c>
    </row>
    <row r="1057" spans="1:5" ht="40.15" customHeight="1" x14ac:dyDescent="0.4">
      <c r="A1057" s="2">
        <v>1053</v>
      </c>
      <c r="B1057" s="1" t="s">
        <v>1016</v>
      </c>
      <c r="C1057" s="1" t="s">
        <v>1017</v>
      </c>
      <c r="D1057" s="1" t="s">
        <v>876</v>
      </c>
      <c r="E1057" s="1" t="s">
        <v>8</v>
      </c>
    </row>
    <row r="1058" spans="1:5" ht="40.15" customHeight="1" x14ac:dyDescent="0.4">
      <c r="A1058" s="2">
        <v>1054</v>
      </c>
      <c r="B1058" s="1" t="s">
        <v>1674</v>
      </c>
      <c r="C1058" s="1" t="s">
        <v>1017</v>
      </c>
      <c r="D1058" s="1" t="s">
        <v>876</v>
      </c>
      <c r="E1058" s="1" t="s">
        <v>8</v>
      </c>
    </row>
    <row r="1059" spans="1:5" ht="40.15" customHeight="1" x14ac:dyDescent="0.4">
      <c r="A1059" s="2">
        <v>1055</v>
      </c>
      <c r="B1059" s="1" t="s">
        <v>1167</v>
      </c>
      <c r="C1059" s="1" t="s">
        <v>1168</v>
      </c>
      <c r="D1059" s="1" t="s">
        <v>1169</v>
      </c>
      <c r="E1059" s="1" t="s">
        <v>61</v>
      </c>
    </row>
    <row r="1060" spans="1:5" ht="40.15" customHeight="1" x14ac:dyDescent="0.4">
      <c r="A1060" s="2">
        <v>1056</v>
      </c>
      <c r="B1060" s="1" t="s">
        <v>1478</v>
      </c>
      <c r="C1060" s="1" t="s">
        <v>1168</v>
      </c>
      <c r="D1060" s="1" t="s">
        <v>1169</v>
      </c>
      <c r="E1060" s="1" t="s">
        <v>40</v>
      </c>
    </row>
    <row r="1061" spans="1:5" ht="40.15" customHeight="1" x14ac:dyDescent="0.4">
      <c r="A1061" s="2">
        <v>1057</v>
      </c>
      <c r="B1061" s="1" t="s">
        <v>1191</v>
      </c>
      <c r="C1061" s="1" t="s">
        <v>1168</v>
      </c>
      <c r="D1061" s="1" t="s">
        <v>1169</v>
      </c>
      <c r="E1061" s="1" t="s">
        <v>8</v>
      </c>
    </row>
    <row r="1062" spans="1:5" ht="40.15" customHeight="1" x14ac:dyDescent="0.4">
      <c r="A1062" s="2">
        <v>1058</v>
      </c>
      <c r="B1062" s="1" t="s">
        <v>2016</v>
      </c>
      <c r="C1062" s="1" t="s">
        <v>145</v>
      </c>
      <c r="D1062" s="1" t="s">
        <v>146</v>
      </c>
      <c r="E1062" s="1" t="s">
        <v>8</v>
      </c>
    </row>
    <row r="1063" spans="1:5" ht="40.15" customHeight="1" x14ac:dyDescent="0.4">
      <c r="A1063" s="2">
        <v>1059</v>
      </c>
      <c r="B1063" s="1" t="s">
        <v>1825</v>
      </c>
      <c r="C1063" s="1" t="s">
        <v>145</v>
      </c>
      <c r="D1063" s="1" t="s">
        <v>146</v>
      </c>
      <c r="E1063" s="1" t="s">
        <v>40</v>
      </c>
    </row>
    <row r="1064" spans="1:5" ht="40.15" customHeight="1" x14ac:dyDescent="0.4">
      <c r="A1064" s="2">
        <v>1060</v>
      </c>
      <c r="B1064" s="1" t="s">
        <v>2023</v>
      </c>
      <c r="C1064" s="1" t="s">
        <v>145</v>
      </c>
      <c r="D1064" s="1" t="s">
        <v>146</v>
      </c>
      <c r="E1064" s="1" t="s">
        <v>349</v>
      </c>
    </row>
    <row r="1065" spans="1:5" ht="40.15" customHeight="1" x14ac:dyDescent="0.4">
      <c r="A1065" s="2">
        <v>1061</v>
      </c>
      <c r="B1065" s="1" t="s">
        <v>1951</v>
      </c>
      <c r="C1065" s="1" t="s">
        <v>1952</v>
      </c>
      <c r="D1065" s="1" t="str">
        <f>"和気郡和気町父井原４３４－１"</f>
        <v>和気郡和気町父井原４３４－１</v>
      </c>
      <c r="E1065" s="1" t="s">
        <v>1953</v>
      </c>
    </row>
    <row r="1066" spans="1:5" ht="40.15" customHeight="1" x14ac:dyDescent="0.4">
      <c r="A1066" s="2">
        <v>1062</v>
      </c>
      <c r="B1066" s="1" t="s">
        <v>1826</v>
      </c>
      <c r="C1066" s="1" t="s">
        <v>628</v>
      </c>
      <c r="D1066" s="1" t="s">
        <v>58</v>
      </c>
      <c r="E1066" s="1" t="s">
        <v>8</v>
      </c>
    </row>
    <row r="1067" spans="1:5" ht="40.15" customHeight="1" x14ac:dyDescent="0.4">
      <c r="A1067" s="2">
        <v>1063</v>
      </c>
      <c r="B1067" s="1" t="s">
        <v>627</v>
      </c>
      <c r="C1067" s="1" t="s">
        <v>628</v>
      </c>
      <c r="D1067" s="1" t="s">
        <v>58</v>
      </c>
      <c r="E1067" s="1" t="s">
        <v>28</v>
      </c>
    </row>
    <row r="1068" spans="1:5" ht="40.15" customHeight="1" x14ac:dyDescent="0.4">
      <c r="A1068" s="2">
        <v>1064</v>
      </c>
      <c r="B1068" s="1" t="s">
        <v>1837</v>
      </c>
      <c r="C1068" s="1" t="s">
        <v>628</v>
      </c>
      <c r="D1068" s="1" t="s">
        <v>58</v>
      </c>
      <c r="E1068" s="1" t="s">
        <v>8</v>
      </c>
    </row>
    <row r="1069" spans="1:5" ht="40.15" customHeight="1" x14ac:dyDescent="0.4">
      <c r="A1069" s="2">
        <v>1065</v>
      </c>
      <c r="B1069" s="1" t="s">
        <v>813</v>
      </c>
      <c r="C1069" s="1" t="s">
        <v>628</v>
      </c>
      <c r="D1069" s="1" t="s">
        <v>58</v>
      </c>
      <c r="E1069" s="1" t="s">
        <v>61</v>
      </c>
    </row>
    <row r="1070" spans="1:5" ht="40.15" customHeight="1" x14ac:dyDescent="0.4">
      <c r="A1070" s="2">
        <v>1066</v>
      </c>
      <c r="B1070" s="1" t="s">
        <v>812</v>
      </c>
      <c r="C1070" s="1" t="s">
        <v>628</v>
      </c>
      <c r="D1070" s="1" t="s">
        <v>58</v>
      </c>
      <c r="E1070" s="1" t="s">
        <v>8</v>
      </c>
    </row>
    <row r="1071" spans="1:5" ht="40.15" customHeight="1" x14ac:dyDescent="0.4">
      <c r="A1071" s="2">
        <v>1067</v>
      </c>
      <c r="B1071" s="1" t="s">
        <v>833</v>
      </c>
      <c r="C1071" s="1" t="s">
        <v>628</v>
      </c>
      <c r="D1071" s="1" t="s">
        <v>58</v>
      </c>
      <c r="E1071" s="1" t="s">
        <v>40</v>
      </c>
    </row>
    <row r="1072" spans="1:5" ht="40.15" customHeight="1" x14ac:dyDescent="0.4">
      <c r="A1072" s="2">
        <v>1068</v>
      </c>
      <c r="B1072" s="1" t="s">
        <v>973</v>
      </c>
      <c r="C1072" s="1" t="s">
        <v>974</v>
      </c>
      <c r="D1072" s="1" t="str">
        <f>"和気郡和気町衣笠８７３－２"</f>
        <v>和気郡和気町衣笠８７３－２</v>
      </c>
      <c r="E1072" s="1" t="s">
        <v>25</v>
      </c>
    </row>
    <row r="1073" spans="1:5" ht="40.15" customHeight="1" x14ac:dyDescent="0.4">
      <c r="A1073" s="2">
        <v>1069</v>
      </c>
      <c r="B1073" s="1" t="s">
        <v>1558</v>
      </c>
      <c r="C1073" s="1" t="s">
        <v>1559</v>
      </c>
      <c r="D1073" s="1" t="str">
        <f>"都窪郡早島町早島３３１７－１"</f>
        <v>都窪郡早島町早島３３１７－１</v>
      </c>
      <c r="E1073" s="1" t="s">
        <v>8</v>
      </c>
    </row>
    <row r="1074" spans="1:5" ht="40.15" customHeight="1" x14ac:dyDescent="0.4">
      <c r="A1074" s="2">
        <v>1070</v>
      </c>
      <c r="B1074" s="1" t="s">
        <v>1218</v>
      </c>
      <c r="C1074" s="1" t="s">
        <v>1206</v>
      </c>
      <c r="D1074" s="1" t="str">
        <f>"都窪郡早島町早島１４６９－１"</f>
        <v>都窪郡早島町早島１４６９－１</v>
      </c>
      <c r="E1074" s="1" t="s">
        <v>8</v>
      </c>
    </row>
    <row r="1075" spans="1:5" ht="40.15" customHeight="1" x14ac:dyDescent="0.4">
      <c r="A1075" s="2">
        <v>1071</v>
      </c>
      <c r="B1075" s="1" t="s">
        <v>846</v>
      </c>
      <c r="C1075" s="1" t="s">
        <v>847</v>
      </c>
      <c r="D1075" s="1" t="s">
        <v>848</v>
      </c>
      <c r="E1075" s="1" t="s">
        <v>336</v>
      </c>
    </row>
    <row r="1076" spans="1:5" ht="40.15" customHeight="1" x14ac:dyDescent="0.4">
      <c r="A1076" s="2">
        <v>1072</v>
      </c>
      <c r="B1076" s="1" t="s">
        <v>757</v>
      </c>
      <c r="C1076" s="1" t="s">
        <v>652</v>
      </c>
      <c r="D1076" s="1" t="str">
        <f>"都窪郡早島町若宮３５４１－１５"</f>
        <v>都窪郡早島町若宮３５４１－１５</v>
      </c>
      <c r="E1076" s="1" t="s">
        <v>758</v>
      </c>
    </row>
    <row r="1077" spans="1:5" ht="40.15" customHeight="1" x14ac:dyDescent="0.4">
      <c r="A1077" s="2">
        <v>1073</v>
      </c>
      <c r="B1077" s="1" t="s">
        <v>1528</v>
      </c>
      <c r="C1077" s="1" t="s">
        <v>301</v>
      </c>
      <c r="D1077" s="1" t="s">
        <v>302</v>
      </c>
      <c r="E1077" s="1" t="s">
        <v>364</v>
      </c>
    </row>
    <row r="1078" spans="1:5" ht="40.15" customHeight="1" x14ac:dyDescent="0.4">
      <c r="A1078" s="2">
        <v>1074</v>
      </c>
      <c r="B1078" s="1" t="s">
        <v>1635</v>
      </c>
      <c r="C1078" s="1" t="s">
        <v>301</v>
      </c>
      <c r="D1078" s="1" t="s">
        <v>302</v>
      </c>
      <c r="E1078" s="1" t="s">
        <v>44</v>
      </c>
    </row>
    <row r="1079" spans="1:5" ht="40.15" customHeight="1" x14ac:dyDescent="0.4">
      <c r="A1079" s="2">
        <v>1075</v>
      </c>
      <c r="B1079" s="1" t="s">
        <v>1764</v>
      </c>
      <c r="C1079" s="1" t="s">
        <v>301</v>
      </c>
      <c r="D1079" s="1" t="s">
        <v>302</v>
      </c>
      <c r="E1079" s="1" t="s">
        <v>364</v>
      </c>
    </row>
    <row r="1080" spans="1:5" ht="40.15" customHeight="1" x14ac:dyDescent="0.4">
      <c r="A1080" s="2">
        <v>1076</v>
      </c>
      <c r="B1080" s="1" t="s">
        <v>1569</v>
      </c>
      <c r="C1080" s="1" t="s">
        <v>301</v>
      </c>
      <c r="D1080" s="1" t="s">
        <v>302</v>
      </c>
      <c r="E1080" s="1" t="s">
        <v>320</v>
      </c>
    </row>
    <row r="1081" spans="1:5" ht="40.15" customHeight="1" x14ac:dyDescent="0.4">
      <c r="A1081" s="2">
        <v>1077</v>
      </c>
      <c r="B1081" s="1" t="s">
        <v>354</v>
      </c>
      <c r="C1081" s="1" t="s">
        <v>301</v>
      </c>
      <c r="D1081" s="1" t="s">
        <v>302</v>
      </c>
      <c r="E1081" s="1" t="s">
        <v>44</v>
      </c>
    </row>
    <row r="1082" spans="1:5" ht="40.15" customHeight="1" x14ac:dyDescent="0.4">
      <c r="A1082" s="2">
        <v>1078</v>
      </c>
      <c r="B1082" s="1" t="s">
        <v>391</v>
      </c>
      <c r="C1082" s="1" t="s">
        <v>301</v>
      </c>
      <c r="D1082" s="1" t="s">
        <v>302</v>
      </c>
      <c r="E1082" s="1" t="s">
        <v>44</v>
      </c>
    </row>
    <row r="1083" spans="1:5" ht="40.15" customHeight="1" x14ac:dyDescent="0.4">
      <c r="A1083" s="2">
        <v>1079</v>
      </c>
      <c r="B1083" s="1" t="s">
        <v>1494</v>
      </c>
      <c r="C1083" s="1" t="s">
        <v>301</v>
      </c>
      <c r="D1083" s="1" t="s">
        <v>302</v>
      </c>
      <c r="E1083" s="1" t="s">
        <v>992</v>
      </c>
    </row>
    <row r="1084" spans="1:5" ht="40.15" customHeight="1" x14ac:dyDescent="0.4">
      <c r="A1084" s="2">
        <v>1080</v>
      </c>
      <c r="B1084" s="1" t="s">
        <v>509</v>
      </c>
      <c r="C1084" s="1" t="s">
        <v>301</v>
      </c>
      <c r="D1084" s="1" t="s">
        <v>302</v>
      </c>
      <c r="E1084" s="1" t="s">
        <v>320</v>
      </c>
    </row>
    <row r="1085" spans="1:5" ht="40.15" customHeight="1" x14ac:dyDescent="0.4">
      <c r="A1085" s="2">
        <v>1081</v>
      </c>
      <c r="B1085" s="1" t="s">
        <v>521</v>
      </c>
      <c r="C1085" s="1" t="s">
        <v>301</v>
      </c>
      <c r="D1085" s="1" t="s">
        <v>302</v>
      </c>
      <c r="E1085" s="1" t="s">
        <v>8</v>
      </c>
    </row>
    <row r="1086" spans="1:5" ht="40.15" customHeight="1" x14ac:dyDescent="0.4">
      <c r="A1086" s="2">
        <v>1082</v>
      </c>
      <c r="B1086" s="1" t="s">
        <v>568</v>
      </c>
      <c r="C1086" s="1" t="s">
        <v>301</v>
      </c>
      <c r="D1086" s="1" t="s">
        <v>302</v>
      </c>
      <c r="E1086" s="1" t="s">
        <v>364</v>
      </c>
    </row>
    <row r="1087" spans="1:5" ht="40.15" customHeight="1" x14ac:dyDescent="0.4">
      <c r="A1087" s="2">
        <v>1083</v>
      </c>
      <c r="B1087" s="1" t="s">
        <v>680</v>
      </c>
      <c r="C1087" s="1" t="s">
        <v>301</v>
      </c>
      <c r="D1087" s="1" t="s">
        <v>302</v>
      </c>
      <c r="E1087" s="1" t="s">
        <v>364</v>
      </c>
    </row>
    <row r="1088" spans="1:5" ht="40.15" customHeight="1" x14ac:dyDescent="0.4">
      <c r="A1088" s="2">
        <v>1084</v>
      </c>
      <c r="B1088" s="1" t="s">
        <v>1214</v>
      </c>
      <c r="C1088" s="1" t="s">
        <v>301</v>
      </c>
      <c r="D1088" s="1" t="s">
        <v>302</v>
      </c>
      <c r="E1088" s="1" t="s">
        <v>173</v>
      </c>
    </row>
    <row r="1089" spans="1:5" ht="40.15" customHeight="1" x14ac:dyDescent="0.4">
      <c r="A1089" s="2">
        <v>1085</v>
      </c>
      <c r="B1089" s="1" t="s">
        <v>791</v>
      </c>
      <c r="C1089" s="1" t="s">
        <v>301</v>
      </c>
      <c r="D1089" s="1" t="s">
        <v>302</v>
      </c>
      <c r="E1089" s="1" t="s">
        <v>792</v>
      </c>
    </row>
    <row r="1090" spans="1:5" ht="40.15" customHeight="1" x14ac:dyDescent="0.4">
      <c r="A1090" s="2">
        <v>1086</v>
      </c>
      <c r="B1090" s="1" t="s">
        <v>787</v>
      </c>
      <c r="C1090" s="1" t="s">
        <v>301</v>
      </c>
      <c r="D1090" s="1" t="s">
        <v>302</v>
      </c>
      <c r="E1090" s="1" t="s">
        <v>364</v>
      </c>
    </row>
    <row r="1091" spans="1:5" ht="40.15" customHeight="1" x14ac:dyDescent="0.4">
      <c r="A1091" s="2">
        <v>1087</v>
      </c>
      <c r="B1091" s="1" t="s">
        <v>1185</v>
      </c>
      <c r="C1091" s="1" t="s">
        <v>301</v>
      </c>
      <c r="D1091" s="1" t="s">
        <v>302</v>
      </c>
      <c r="E1091" s="1" t="s">
        <v>317</v>
      </c>
    </row>
    <row r="1092" spans="1:5" ht="40.15" customHeight="1" x14ac:dyDescent="0.4">
      <c r="A1092" s="2">
        <v>1088</v>
      </c>
      <c r="B1092" s="1" t="s">
        <v>1144</v>
      </c>
      <c r="C1092" s="1" t="s">
        <v>301</v>
      </c>
      <c r="D1092" s="1" t="s">
        <v>302</v>
      </c>
      <c r="E1092" s="1" t="s">
        <v>320</v>
      </c>
    </row>
    <row r="1093" spans="1:5" ht="40.15" customHeight="1" x14ac:dyDescent="0.4">
      <c r="A1093" s="2">
        <v>1089</v>
      </c>
      <c r="B1093" s="1" t="s">
        <v>811</v>
      </c>
      <c r="C1093" s="1" t="s">
        <v>301</v>
      </c>
      <c r="D1093" s="1" t="s">
        <v>302</v>
      </c>
      <c r="E1093" s="1" t="s">
        <v>61</v>
      </c>
    </row>
    <row r="1094" spans="1:5" ht="40.15" customHeight="1" x14ac:dyDescent="0.4">
      <c r="A1094" s="2">
        <v>1090</v>
      </c>
      <c r="B1094" s="1" t="s">
        <v>820</v>
      </c>
      <c r="C1094" s="1" t="s">
        <v>301</v>
      </c>
      <c r="D1094" s="1" t="s">
        <v>302</v>
      </c>
      <c r="E1094" s="1" t="s">
        <v>364</v>
      </c>
    </row>
    <row r="1095" spans="1:5" ht="40.15" customHeight="1" x14ac:dyDescent="0.4">
      <c r="A1095" s="2">
        <v>1091</v>
      </c>
      <c r="B1095" s="1" t="s">
        <v>991</v>
      </c>
      <c r="C1095" s="1" t="s">
        <v>301</v>
      </c>
      <c r="D1095" s="1" t="s">
        <v>302</v>
      </c>
      <c r="E1095" s="1" t="s">
        <v>992</v>
      </c>
    </row>
    <row r="1096" spans="1:5" ht="40.15" customHeight="1" x14ac:dyDescent="0.4">
      <c r="A1096" s="2">
        <v>1092</v>
      </c>
      <c r="B1096" s="1" t="s">
        <v>361</v>
      </c>
      <c r="C1096" s="1" t="s">
        <v>362</v>
      </c>
      <c r="D1096" s="1" t="s">
        <v>363</v>
      </c>
      <c r="E1096" s="1" t="s">
        <v>61</v>
      </c>
    </row>
    <row r="1097" spans="1:5" ht="40.15" customHeight="1" x14ac:dyDescent="0.4">
      <c r="A1097" s="2">
        <v>1093</v>
      </c>
      <c r="B1097" s="1" t="s">
        <v>1807</v>
      </c>
      <c r="C1097" s="1" t="s">
        <v>1006</v>
      </c>
      <c r="D1097" s="1" t="str">
        <f>"浅口郡里庄町大字浜中９３－１４１"</f>
        <v>浅口郡里庄町大字浜中９３－１４１</v>
      </c>
      <c r="E1097" s="1" t="s">
        <v>1808</v>
      </c>
    </row>
    <row r="1098" spans="1:5" ht="40.15" customHeight="1" x14ac:dyDescent="0.4">
      <c r="A1098" s="2">
        <v>1094</v>
      </c>
      <c r="B1098" s="1" t="s">
        <v>1005</v>
      </c>
      <c r="C1098" s="1" t="s">
        <v>1006</v>
      </c>
      <c r="D1098" s="1" t="str">
        <f>"浅口郡里庄町大字浜中９３－１４１"</f>
        <v>浅口郡里庄町大字浜中９３－１４１</v>
      </c>
      <c r="E1098" s="1" t="s">
        <v>205</v>
      </c>
    </row>
    <row r="1099" spans="1:5" ht="40.15" customHeight="1" x14ac:dyDescent="0.4">
      <c r="A1099" s="2">
        <v>1095</v>
      </c>
      <c r="B1099" s="1" t="s">
        <v>1895</v>
      </c>
      <c r="C1099" s="1" t="s">
        <v>1006</v>
      </c>
      <c r="D1099" s="1" t="str">
        <f>"浅口郡里庄町大字浜中９３－１４１"</f>
        <v>浅口郡里庄町大字浜中９３－１４１</v>
      </c>
      <c r="E1099" s="1" t="s">
        <v>8</v>
      </c>
    </row>
    <row r="1100" spans="1:5" ht="40.15" customHeight="1" x14ac:dyDescent="0.4">
      <c r="A1100" s="2">
        <v>1096</v>
      </c>
      <c r="B1100" s="1" t="s">
        <v>1250</v>
      </c>
      <c r="C1100" s="1" t="s">
        <v>1251</v>
      </c>
      <c r="D1100" s="1" t="str">
        <f>"浅口郡里庄町新庄５３４１－１"</f>
        <v>浅口郡里庄町新庄５３４１－１</v>
      </c>
      <c r="E1100" s="1" t="s">
        <v>25</v>
      </c>
    </row>
    <row r="1101" spans="1:5" ht="40.15" customHeight="1" x14ac:dyDescent="0.4">
      <c r="A1101" s="2">
        <v>1097</v>
      </c>
      <c r="B1101" s="1" t="s">
        <v>976</v>
      </c>
      <c r="C1101" s="1" t="s">
        <v>119</v>
      </c>
      <c r="D1101" s="1" t="str">
        <f>"浅口郡里庄町新庄２９２９－１"</f>
        <v>浅口郡里庄町新庄２９２９－１</v>
      </c>
      <c r="E1101" s="1" t="s">
        <v>269</v>
      </c>
    </row>
    <row r="1102" spans="1:5" ht="40.15" customHeight="1" x14ac:dyDescent="0.4">
      <c r="A1102" s="2">
        <v>1098</v>
      </c>
      <c r="B1102" s="1" t="s">
        <v>711</v>
      </c>
      <c r="C1102" s="1" t="s">
        <v>712</v>
      </c>
      <c r="D1102" s="1" t="s">
        <v>713</v>
      </c>
      <c r="E1102" s="1" t="s">
        <v>714</v>
      </c>
    </row>
    <row r="1103" spans="1:5" ht="40.15" customHeight="1" x14ac:dyDescent="0.4">
      <c r="A1103" s="2">
        <v>1099</v>
      </c>
      <c r="B1103" s="1" t="s">
        <v>248</v>
      </c>
      <c r="C1103" s="1" t="s">
        <v>106</v>
      </c>
      <c r="D1103" s="1" t="str">
        <f>"小田郡矢掛町小田５５２６－７"</f>
        <v>小田郡矢掛町小田５５２６－７</v>
      </c>
      <c r="E1103" s="1" t="s">
        <v>1722</v>
      </c>
    </row>
    <row r="1104" spans="1:5" ht="40.15" customHeight="1" x14ac:dyDescent="0.4">
      <c r="A1104" s="2">
        <v>1100</v>
      </c>
      <c r="B1104" s="1" t="s">
        <v>1981</v>
      </c>
      <c r="C1104" s="1" t="s">
        <v>287</v>
      </c>
      <c r="D1104" s="1" t="s">
        <v>190</v>
      </c>
      <c r="E1104" s="1" t="s">
        <v>113</v>
      </c>
    </row>
    <row r="1105" spans="1:5" ht="40.15" customHeight="1" x14ac:dyDescent="0.4">
      <c r="A1105" s="2">
        <v>1101</v>
      </c>
      <c r="B1105" s="1" t="s">
        <v>1046</v>
      </c>
      <c r="C1105" s="1" t="s">
        <v>287</v>
      </c>
      <c r="D1105" s="1" t="s">
        <v>190</v>
      </c>
      <c r="E1105" s="1" t="s">
        <v>8</v>
      </c>
    </row>
    <row r="1106" spans="1:5" ht="40.15" customHeight="1" x14ac:dyDescent="0.4">
      <c r="A1106" s="2">
        <v>1102</v>
      </c>
      <c r="B1106" s="1" t="s">
        <v>1871</v>
      </c>
      <c r="C1106" s="1" t="s">
        <v>1872</v>
      </c>
      <c r="D1106" s="1" t="str">
        <f>"小田郡矢掛町小林１６７－１"</f>
        <v>小田郡矢掛町小林１６７－１</v>
      </c>
      <c r="E1106" s="1" t="s">
        <v>173</v>
      </c>
    </row>
    <row r="1107" spans="1:5" ht="40.15" customHeight="1" x14ac:dyDescent="0.4">
      <c r="A1107" s="2">
        <v>1103</v>
      </c>
      <c r="B1107" s="1" t="s">
        <v>376</v>
      </c>
      <c r="C1107" s="1" t="s">
        <v>377</v>
      </c>
      <c r="D1107" s="1" t="s">
        <v>378</v>
      </c>
      <c r="E1107" s="1" t="s">
        <v>8</v>
      </c>
    </row>
    <row r="1108" spans="1:5" ht="40.15" customHeight="1" x14ac:dyDescent="0.4">
      <c r="A1108" s="2">
        <v>1104</v>
      </c>
      <c r="B1108" s="1" t="s">
        <v>1537</v>
      </c>
      <c r="C1108" s="1" t="s">
        <v>377</v>
      </c>
      <c r="D1108" s="1" t="s">
        <v>378</v>
      </c>
      <c r="E1108" s="1" t="s">
        <v>8</v>
      </c>
    </row>
    <row r="1109" spans="1:5" ht="40.15" customHeight="1" x14ac:dyDescent="0.4">
      <c r="A1109" s="2">
        <v>1105</v>
      </c>
      <c r="B1109" s="1" t="s">
        <v>1834</v>
      </c>
      <c r="C1109" s="1" t="s">
        <v>377</v>
      </c>
      <c r="D1109" s="1" t="s">
        <v>378</v>
      </c>
      <c r="E1109" s="1" t="s">
        <v>8</v>
      </c>
    </row>
    <row r="1110" spans="1:5" ht="40.15" customHeight="1" x14ac:dyDescent="0.4">
      <c r="A1110" s="2">
        <v>1106</v>
      </c>
      <c r="B1110" s="1" t="s">
        <v>753</v>
      </c>
      <c r="C1110" s="1" t="s">
        <v>377</v>
      </c>
      <c r="D1110" s="1" t="s">
        <v>378</v>
      </c>
      <c r="E1110" s="1" t="s">
        <v>8</v>
      </c>
    </row>
    <row r="1111" spans="1:5" ht="40.15" customHeight="1" x14ac:dyDescent="0.4">
      <c r="A1111" s="2">
        <v>1107</v>
      </c>
      <c r="B1111" s="1" t="s">
        <v>1698</v>
      </c>
      <c r="C1111" s="1" t="s">
        <v>377</v>
      </c>
      <c r="D1111" s="1" t="s">
        <v>378</v>
      </c>
      <c r="E1111" s="1" t="s">
        <v>8</v>
      </c>
    </row>
    <row r="1112" spans="1:5" ht="40.15" customHeight="1" x14ac:dyDescent="0.4">
      <c r="A1112" s="2">
        <v>1108</v>
      </c>
      <c r="B1112" s="1" t="s">
        <v>1988</v>
      </c>
      <c r="C1112" s="1" t="s">
        <v>377</v>
      </c>
      <c r="D1112" s="1" t="s">
        <v>378</v>
      </c>
      <c r="E1112" s="1" t="s">
        <v>8</v>
      </c>
    </row>
    <row r="1113" spans="1:5" ht="40.15" customHeight="1" x14ac:dyDescent="0.4">
      <c r="A1113" s="2">
        <v>1109</v>
      </c>
      <c r="B1113" s="1" t="s">
        <v>880</v>
      </c>
      <c r="C1113" s="1" t="s">
        <v>377</v>
      </c>
      <c r="D1113" s="1" t="s">
        <v>378</v>
      </c>
      <c r="E1113" s="1" t="s">
        <v>40</v>
      </c>
    </row>
    <row r="1114" spans="1:5" ht="40.15" customHeight="1" x14ac:dyDescent="0.4">
      <c r="A1114" s="2">
        <v>1110</v>
      </c>
      <c r="B1114" s="1" t="s">
        <v>403</v>
      </c>
      <c r="C1114" s="1" t="s">
        <v>404</v>
      </c>
      <c r="D1114" s="1" t="str">
        <f>"真庭郡新庄村１９９８－１"</f>
        <v>真庭郡新庄村１９９８－１</v>
      </c>
      <c r="E1114" s="1" t="s">
        <v>8</v>
      </c>
    </row>
    <row r="1115" spans="1:5" ht="40.15" customHeight="1" x14ac:dyDescent="0.4">
      <c r="A1115" s="2">
        <v>1111</v>
      </c>
      <c r="B1115" s="1" t="s">
        <v>1908</v>
      </c>
      <c r="C1115" s="1" t="s">
        <v>355</v>
      </c>
      <c r="D1115" s="1" t="s">
        <v>356</v>
      </c>
      <c r="E1115" s="1" t="s">
        <v>8</v>
      </c>
    </row>
    <row r="1116" spans="1:5" ht="40.15" customHeight="1" x14ac:dyDescent="0.4">
      <c r="A1116" s="2">
        <v>1112</v>
      </c>
      <c r="B1116" s="1" t="s">
        <v>2001</v>
      </c>
      <c r="C1116" s="1" t="s">
        <v>355</v>
      </c>
      <c r="D1116" s="1" t="s">
        <v>356</v>
      </c>
      <c r="E1116" s="1" t="s">
        <v>2002</v>
      </c>
    </row>
    <row r="1117" spans="1:5" ht="40.15" customHeight="1" x14ac:dyDescent="0.4">
      <c r="A1117" s="2">
        <v>1113</v>
      </c>
      <c r="B1117" s="1" t="s">
        <v>1058</v>
      </c>
      <c r="C1117" s="1" t="s">
        <v>1059</v>
      </c>
      <c r="D1117" s="1" t="s">
        <v>1060</v>
      </c>
      <c r="E1117" s="1" t="s">
        <v>25</v>
      </c>
    </row>
    <row r="1118" spans="1:5" ht="40.15" customHeight="1" x14ac:dyDescent="0.4">
      <c r="A1118" s="2">
        <v>1114</v>
      </c>
      <c r="B1118" s="1" t="s">
        <v>1957</v>
      </c>
      <c r="C1118" s="1" t="s">
        <v>1958</v>
      </c>
      <c r="D1118" s="1" t="str">
        <f>"苫田郡鏡野町古川４２１－５"</f>
        <v>苫田郡鏡野町古川４２１－５</v>
      </c>
      <c r="E1118" s="1" t="s">
        <v>8</v>
      </c>
    </row>
    <row r="1119" spans="1:5" ht="40.15" customHeight="1" x14ac:dyDescent="0.4">
      <c r="A1119" s="2">
        <v>1115</v>
      </c>
      <c r="B1119" s="1" t="s">
        <v>1945</v>
      </c>
      <c r="C1119" s="1" t="s">
        <v>1946</v>
      </c>
      <c r="D1119" s="1" t="str">
        <f>"苫田郡鏡野町寺元３４３－１"</f>
        <v>苫田郡鏡野町寺元３４３－１</v>
      </c>
      <c r="E1119" s="1" t="s">
        <v>8</v>
      </c>
    </row>
    <row r="1120" spans="1:5" ht="40.15" customHeight="1" x14ac:dyDescent="0.4">
      <c r="A1120" s="2">
        <v>1116</v>
      </c>
      <c r="B1120" s="1" t="s">
        <v>2009</v>
      </c>
      <c r="C1120" s="1" t="s">
        <v>1910</v>
      </c>
      <c r="D1120" s="1" t="s">
        <v>1911</v>
      </c>
      <c r="E1120" s="1" t="s">
        <v>8</v>
      </c>
    </row>
    <row r="1121" spans="1:5" ht="40.15" customHeight="1" x14ac:dyDescent="0.4">
      <c r="A1121" s="2">
        <v>1117</v>
      </c>
      <c r="B1121" s="1" t="s">
        <v>1932</v>
      </c>
      <c r="C1121" s="1" t="s">
        <v>1910</v>
      </c>
      <c r="D1121" s="1" t="s">
        <v>1911</v>
      </c>
      <c r="E1121" s="1" t="s">
        <v>8</v>
      </c>
    </row>
    <row r="1122" spans="1:5" ht="40.15" customHeight="1" x14ac:dyDescent="0.4">
      <c r="A1122" s="2">
        <v>1118</v>
      </c>
      <c r="B1122" s="1" t="s">
        <v>2015</v>
      </c>
      <c r="C1122" s="1" t="s">
        <v>1910</v>
      </c>
      <c r="D1122" s="1" t="s">
        <v>1911</v>
      </c>
      <c r="E1122" s="1" t="s">
        <v>71</v>
      </c>
    </row>
    <row r="1123" spans="1:5" ht="40.15" customHeight="1" x14ac:dyDescent="0.4">
      <c r="A1123" s="2">
        <v>1119</v>
      </c>
      <c r="B1123" s="1" t="s">
        <v>1934</v>
      </c>
      <c r="C1123" s="1" t="s">
        <v>1910</v>
      </c>
      <c r="D1123" s="1" t="s">
        <v>1911</v>
      </c>
      <c r="E1123" s="1" t="s">
        <v>8</v>
      </c>
    </row>
    <row r="1124" spans="1:5" ht="40.15" customHeight="1" x14ac:dyDescent="0.4">
      <c r="A1124" s="2">
        <v>1120</v>
      </c>
      <c r="B1124" s="1" t="s">
        <v>1909</v>
      </c>
      <c r="C1124" s="1" t="s">
        <v>1910</v>
      </c>
      <c r="D1124" s="1" t="s">
        <v>1911</v>
      </c>
      <c r="E1124" s="1" t="s">
        <v>40</v>
      </c>
    </row>
    <row r="1125" spans="1:5" ht="40.15" customHeight="1" x14ac:dyDescent="0.4">
      <c r="A1125" s="2">
        <v>1121</v>
      </c>
      <c r="B1125" s="1" t="s">
        <v>1200</v>
      </c>
      <c r="C1125" s="1" t="s">
        <v>1201</v>
      </c>
      <c r="D1125" s="1" t="s">
        <v>1202</v>
      </c>
      <c r="E1125" s="1" t="s">
        <v>1203</v>
      </c>
    </row>
    <row r="1126" spans="1:5" ht="40.15" customHeight="1" x14ac:dyDescent="0.4">
      <c r="A1126" s="2">
        <v>1122</v>
      </c>
      <c r="B1126" s="1" t="s">
        <v>1949</v>
      </c>
      <c r="C1126" s="1" t="s">
        <v>1082</v>
      </c>
      <c r="D1126" s="1" t="s">
        <v>1083</v>
      </c>
      <c r="E1126" s="1" t="s">
        <v>40</v>
      </c>
    </row>
    <row r="1127" spans="1:5" ht="40.15" customHeight="1" x14ac:dyDescent="0.4">
      <c r="A1127" s="2">
        <v>1123</v>
      </c>
      <c r="B1127" s="1" t="s">
        <v>1963</v>
      </c>
      <c r="C1127" s="1" t="s">
        <v>1082</v>
      </c>
      <c r="D1127" s="1" t="s">
        <v>1083</v>
      </c>
      <c r="E1127" s="1" t="s">
        <v>8</v>
      </c>
    </row>
    <row r="1128" spans="1:5" ht="40.15" customHeight="1" x14ac:dyDescent="0.4">
      <c r="A1128" s="2">
        <v>1124</v>
      </c>
      <c r="B1128" s="1" t="s">
        <v>1859</v>
      </c>
      <c r="C1128" s="1" t="s">
        <v>1082</v>
      </c>
      <c r="D1128" s="1" t="s">
        <v>1083</v>
      </c>
      <c r="E1128" s="1" t="s">
        <v>8</v>
      </c>
    </row>
    <row r="1129" spans="1:5" ht="40.15" customHeight="1" x14ac:dyDescent="0.4">
      <c r="A1129" s="2">
        <v>1125</v>
      </c>
      <c r="B1129" s="1" t="s">
        <v>1866</v>
      </c>
      <c r="C1129" s="1" t="s">
        <v>1867</v>
      </c>
      <c r="D1129" s="1" t="str">
        <f>"勝田郡奈義町豊沢２９２－１"</f>
        <v>勝田郡奈義町豊沢２９２－１</v>
      </c>
      <c r="E1129" s="1" t="s">
        <v>8</v>
      </c>
    </row>
    <row r="1130" spans="1:5" ht="40.15" customHeight="1" x14ac:dyDescent="0.4">
      <c r="A1130" s="2">
        <v>1126</v>
      </c>
      <c r="B1130" s="1" t="s">
        <v>500</v>
      </c>
      <c r="C1130" s="1" t="s">
        <v>501</v>
      </c>
      <c r="D1130" s="1" t="str">
        <f>"久米郡久米南町神目中７９４－６"</f>
        <v>久米郡久米南町神目中７９４－６</v>
      </c>
      <c r="E1130" s="1" t="s">
        <v>8</v>
      </c>
    </row>
    <row r="1131" spans="1:5" ht="40.15" customHeight="1" x14ac:dyDescent="0.4">
      <c r="A1131" s="2">
        <v>1127</v>
      </c>
      <c r="B1131" s="1" t="s">
        <v>1994</v>
      </c>
      <c r="C1131" s="1" t="s">
        <v>63</v>
      </c>
      <c r="D1131" s="1" t="str">
        <f>"久米郡久米南町下弓削３８９－１"</f>
        <v>久米郡久米南町下弓削３８９－１</v>
      </c>
      <c r="E1131" s="1" t="s">
        <v>79</v>
      </c>
    </row>
    <row r="1132" spans="1:5" ht="40.15" customHeight="1" x14ac:dyDescent="0.4">
      <c r="A1132" s="2">
        <v>1128</v>
      </c>
      <c r="B1132" s="1" t="s">
        <v>370</v>
      </c>
      <c r="C1132" s="1" t="s">
        <v>17</v>
      </c>
      <c r="D1132" s="1" t="str">
        <f>"久米郡美咲町原田３１５４－１"</f>
        <v>久米郡美咲町原田３１５４－１</v>
      </c>
      <c r="E1132" s="1" t="s">
        <v>44</v>
      </c>
    </row>
    <row r="1133" spans="1:5" ht="40.15" customHeight="1" x14ac:dyDescent="0.4">
      <c r="A1133" s="2">
        <v>1129</v>
      </c>
      <c r="B1133" s="1" t="s">
        <v>1097</v>
      </c>
      <c r="C1133" s="1" t="s">
        <v>1098</v>
      </c>
      <c r="D1133" s="1" t="s">
        <v>1099</v>
      </c>
      <c r="E1133" s="1" t="s">
        <v>349</v>
      </c>
    </row>
    <row r="1134" spans="1:5" ht="40.15" customHeight="1" x14ac:dyDescent="0.4">
      <c r="A1134" s="2">
        <v>1130</v>
      </c>
      <c r="B1134" s="1" t="s">
        <v>1130</v>
      </c>
      <c r="C1134" s="1" t="s">
        <v>1131</v>
      </c>
      <c r="D1134" s="1" t="s">
        <v>1099</v>
      </c>
      <c r="E1134" s="1" t="s">
        <v>61</v>
      </c>
    </row>
    <row r="1135" spans="1:5" ht="40.15" customHeight="1" x14ac:dyDescent="0.4">
      <c r="A1135" s="2">
        <v>1131</v>
      </c>
      <c r="B1135" s="1" t="s">
        <v>1142</v>
      </c>
      <c r="C1135" s="1" t="s">
        <v>1098</v>
      </c>
      <c r="D1135" s="1" t="s">
        <v>1099</v>
      </c>
      <c r="E1135" s="1" t="s">
        <v>349</v>
      </c>
    </row>
    <row r="1136" spans="1:5" ht="40.15" customHeight="1" x14ac:dyDescent="0.4">
      <c r="A1136" s="2">
        <v>1132</v>
      </c>
      <c r="B1136" s="1" t="s">
        <v>1147</v>
      </c>
      <c r="C1136" s="1" t="s">
        <v>1098</v>
      </c>
      <c r="D1136" s="1" t="s">
        <v>1099</v>
      </c>
      <c r="E1136" s="1" t="s">
        <v>349</v>
      </c>
    </row>
    <row r="1137" spans="1:5" ht="40.15" customHeight="1" x14ac:dyDescent="0.4">
      <c r="A1137" s="2">
        <v>1133</v>
      </c>
      <c r="B1137" s="1" t="s">
        <v>1821</v>
      </c>
      <c r="C1137" s="1" t="s">
        <v>476</v>
      </c>
      <c r="D1137" s="1" t="s">
        <v>477</v>
      </c>
      <c r="E1137" s="1" t="s">
        <v>478</v>
      </c>
    </row>
    <row r="1138" spans="1:5" ht="40.15" customHeight="1" x14ac:dyDescent="0.4">
      <c r="A1138" s="2">
        <v>1134</v>
      </c>
      <c r="B1138" s="1" t="s">
        <v>475</v>
      </c>
      <c r="C1138" s="1" t="s">
        <v>476</v>
      </c>
      <c r="D1138" s="1" t="s">
        <v>477</v>
      </c>
      <c r="E1138" s="1" t="s">
        <v>478</v>
      </c>
    </row>
    <row r="1139" spans="1:5" ht="40.15" customHeight="1" x14ac:dyDescent="0.4">
      <c r="A1139" s="2">
        <v>1135</v>
      </c>
      <c r="B1139" s="1" t="s">
        <v>553</v>
      </c>
      <c r="C1139" s="1" t="s">
        <v>476</v>
      </c>
      <c r="D1139" s="1" t="s">
        <v>477</v>
      </c>
      <c r="E1139" s="1" t="s">
        <v>432</v>
      </c>
    </row>
    <row r="1140" spans="1:5" ht="40.15" customHeight="1" x14ac:dyDescent="0.4">
      <c r="A1140" s="2">
        <v>1136</v>
      </c>
      <c r="B1140" s="1" t="s">
        <v>701</v>
      </c>
      <c r="C1140" s="1" t="s">
        <v>702</v>
      </c>
      <c r="D1140" s="1" t="s">
        <v>703</v>
      </c>
      <c r="E1140" s="1" t="s">
        <v>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workbookViewId="0">
      <selection activeCell="F1" sqref="F1"/>
    </sheetView>
  </sheetViews>
  <sheetFormatPr defaultRowHeight="40.15" customHeight="1" x14ac:dyDescent="0.4"/>
  <cols>
    <col min="1" max="1" width="5.625" style="2" customWidth="1"/>
    <col min="2" max="2" width="14.25" style="1" customWidth="1"/>
    <col min="3" max="4" width="27.625" style="1" customWidth="1"/>
    <col min="5" max="5" width="23.75" style="1" customWidth="1"/>
  </cols>
  <sheetData>
    <row r="1" spans="1:5" ht="18" customHeight="1" x14ac:dyDescent="0.4">
      <c r="A1" s="8" t="s">
        <v>2031</v>
      </c>
      <c r="B1" s="9"/>
      <c r="C1" s="9"/>
      <c r="D1" s="9"/>
      <c r="E1" s="9"/>
    </row>
    <row r="2" spans="1:5" ht="18" customHeight="1" x14ac:dyDescent="0.4">
      <c r="A2" s="4"/>
      <c r="B2" s="3"/>
      <c r="C2" s="3"/>
      <c r="D2" s="3"/>
      <c r="E2" s="5" t="s">
        <v>2033</v>
      </c>
    </row>
    <row r="3" spans="1:5" ht="6" customHeight="1" x14ac:dyDescent="0.4"/>
    <row r="4" spans="1:5" ht="40.15" customHeight="1" x14ac:dyDescent="0.4">
      <c r="A4" s="2" t="s">
        <v>2029</v>
      </c>
      <c r="B4" s="1" t="s">
        <v>0</v>
      </c>
      <c r="C4" s="1" t="s">
        <v>1</v>
      </c>
      <c r="D4" s="1" t="s">
        <v>2</v>
      </c>
      <c r="E4" s="1" t="s">
        <v>3</v>
      </c>
    </row>
    <row r="5" spans="1:5" ht="40.15" customHeight="1" x14ac:dyDescent="0.4">
      <c r="A5" s="2">
        <v>1</v>
      </c>
      <c r="B5" s="1" t="s">
        <v>9</v>
      </c>
      <c r="C5" s="1" t="s">
        <v>10</v>
      </c>
      <c r="D5" s="1" t="str">
        <f>"倉敷市黒崎２５－１"</f>
        <v>倉敷市黒崎２５－１</v>
      </c>
      <c r="E5" s="1" t="s">
        <v>11</v>
      </c>
    </row>
    <row r="6" spans="1:5" ht="40.15" customHeight="1" x14ac:dyDescent="0.4">
      <c r="A6" s="2">
        <v>2</v>
      </c>
      <c r="B6" s="1" t="s">
        <v>252</v>
      </c>
      <c r="C6" s="1" t="s">
        <v>15</v>
      </c>
      <c r="D6" s="1" t="str">
        <f>"倉敷市福井１４－１"</f>
        <v>倉敷市福井１４－１</v>
      </c>
      <c r="E6" s="1" t="s">
        <v>6</v>
      </c>
    </row>
    <row r="7" spans="1:5" ht="40.15" customHeight="1" x14ac:dyDescent="0.4">
      <c r="A7" s="2">
        <v>3</v>
      </c>
      <c r="B7" s="1" t="s">
        <v>23</v>
      </c>
      <c r="C7" s="1" t="s">
        <v>24</v>
      </c>
      <c r="D7" s="1" t="str">
        <f>"倉敷市宮前３５０－１"</f>
        <v>倉敷市宮前３５０－１</v>
      </c>
      <c r="E7" s="1" t="s">
        <v>25</v>
      </c>
    </row>
    <row r="8" spans="1:5" ht="40.15" customHeight="1" x14ac:dyDescent="0.4">
      <c r="A8" s="2">
        <v>4</v>
      </c>
      <c r="B8" s="1" t="s">
        <v>272</v>
      </c>
      <c r="C8" s="1" t="s">
        <v>26</v>
      </c>
      <c r="D8" s="1" t="str">
        <f>"倉敷市下庄４５５－１"</f>
        <v>倉敷市下庄４５５－１</v>
      </c>
      <c r="E8" s="1" t="s">
        <v>79</v>
      </c>
    </row>
    <row r="9" spans="1:5" ht="40.15" customHeight="1" x14ac:dyDescent="0.4">
      <c r="A9" s="2">
        <v>5</v>
      </c>
      <c r="B9" s="1" t="s">
        <v>36</v>
      </c>
      <c r="C9" s="1" t="s">
        <v>37</v>
      </c>
      <c r="D9" s="1" t="s">
        <v>38</v>
      </c>
      <c r="E9" s="1" t="s">
        <v>39</v>
      </c>
    </row>
    <row r="10" spans="1:5" ht="40.15" customHeight="1" x14ac:dyDescent="0.4">
      <c r="A10" s="2">
        <v>6</v>
      </c>
      <c r="B10" s="1" t="s">
        <v>199</v>
      </c>
      <c r="C10" s="1" t="s">
        <v>200</v>
      </c>
      <c r="D10" s="1" t="str">
        <f>"倉敷市吉岡１１５－１"</f>
        <v>倉敷市吉岡１１５－１</v>
      </c>
      <c r="E10" s="1" t="s">
        <v>201</v>
      </c>
    </row>
    <row r="11" spans="1:5" ht="40.15" customHeight="1" x14ac:dyDescent="0.4">
      <c r="A11" s="2">
        <v>7</v>
      </c>
      <c r="B11" s="1" t="s">
        <v>235</v>
      </c>
      <c r="C11" s="1" t="s">
        <v>236</v>
      </c>
      <c r="D11" s="1" t="str">
        <f>"倉敷市宮前４１－２"</f>
        <v>倉敷市宮前４１－２</v>
      </c>
      <c r="E11" s="1" t="s">
        <v>8</v>
      </c>
    </row>
    <row r="12" spans="1:5" ht="40.15" customHeight="1" x14ac:dyDescent="0.4">
      <c r="A12" s="2">
        <v>8</v>
      </c>
      <c r="B12" s="1" t="s">
        <v>227</v>
      </c>
      <c r="C12" s="1" t="s">
        <v>228</v>
      </c>
      <c r="D12" s="1" t="s">
        <v>229</v>
      </c>
      <c r="E12" s="1" t="s">
        <v>8</v>
      </c>
    </row>
    <row r="13" spans="1:5" ht="40.15" customHeight="1" x14ac:dyDescent="0.4">
      <c r="A13" s="2">
        <v>9</v>
      </c>
      <c r="B13" s="1" t="s">
        <v>41</v>
      </c>
      <c r="C13" s="1" t="s">
        <v>42</v>
      </c>
      <c r="D13" s="1" t="s">
        <v>43</v>
      </c>
      <c r="E13" s="1" t="s">
        <v>44</v>
      </c>
    </row>
    <row r="14" spans="1:5" ht="40.15" customHeight="1" x14ac:dyDescent="0.4">
      <c r="A14" s="2">
        <v>10</v>
      </c>
      <c r="B14" s="1" t="s">
        <v>62</v>
      </c>
      <c r="C14" s="1" t="s">
        <v>42</v>
      </c>
      <c r="D14" s="1" t="s">
        <v>43</v>
      </c>
      <c r="E14" s="1" t="s">
        <v>8</v>
      </c>
    </row>
    <row r="15" spans="1:5" ht="40.15" customHeight="1" x14ac:dyDescent="0.4">
      <c r="A15" s="2">
        <v>11</v>
      </c>
      <c r="B15" s="1" t="s">
        <v>281</v>
      </c>
      <c r="C15" s="1" t="s">
        <v>282</v>
      </c>
      <c r="D15" s="1" t="s">
        <v>283</v>
      </c>
      <c r="E15" s="1" t="s">
        <v>205</v>
      </c>
    </row>
    <row r="16" spans="1:5" ht="40.15" customHeight="1" x14ac:dyDescent="0.4">
      <c r="A16" s="2">
        <v>12</v>
      </c>
      <c r="B16" s="1" t="s">
        <v>237</v>
      </c>
      <c r="C16" s="1" t="s">
        <v>238</v>
      </c>
      <c r="D16" s="1" t="str">
        <f>"倉敷市宮前３８４－１"</f>
        <v>倉敷市宮前３８４－１</v>
      </c>
      <c r="E16" s="1" t="s">
        <v>8</v>
      </c>
    </row>
    <row r="17" spans="1:5" ht="40.15" customHeight="1" x14ac:dyDescent="0.4">
      <c r="A17" s="2">
        <v>13</v>
      </c>
      <c r="B17" s="1" t="s">
        <v>180</v>
      </c>
      <c r="C17" s="1" t="s">
        <v>181</v>
      </c>
      <c r="D17" s="1" t="s">
        <v>182</v>
      </c>
      <c r="E17" s="1" t="s">
        <v>8</v>
      </c>
    </row>
    <row r="18" spans="1:5" ht="40.15" customHeight="1" x14ac:dyDescent="0.4">
      <c r="A18" s="2">
        <v>14</v>
      </c>
      <c r="B18" s="1" t="s">
        <v>291</v>
      </c>
      <c r="C18" s="1" t="s">
        <v>181</v>
      </c>
      <c r="D18" s="1" t="s">
        <v>182</v>
      </c>
      <c r="E18" s="1" t="s">
        <v>292</v>
      </c>
    </row>
    <row r="19" spans="1:5" ht="40.15" customHeight="1" x14ac:dyDescent="0.4">
      <c r="A19" s="2">
        <v>15</v>
      </c>
      <c r="B19" s="1" t="s">
        <v>194</v>
      </c>
      <c r="C19" s="1" t="s">
        <v>181</v>
      </c>
      <c r="D19" s="1" t="s">
        <v>182</v>
      </c>
      <c r="E19" s="1" t="s">
        <v>8</v>
      </c>
    </row>
    <row r="20" spans="1:5" ht="40.15" customHeight="1" x14ac:dyDescent="0.4">
      <c r="A20" s="2">
        <v>16</v>
      </c>
      <c r="B20" s="1" t="s">
        <v>278</v>
      </c>
      <c r="C20" s="1" t="s">
        <v>279</v>
      </c>
      <c r="D20" s="1" t="str">
        <f>"倉敷市西阿知町新田５５２－１"</f>
        <v>倉敷市西阿知町新田５５２－１</v>
      </c>
      <c r="E20" s="1" t="s">
        <v>280</v>
      </c>
    </row>
    <row r="21" spans="1:5" ht="40.15" customHeight="1" x14ac:dyDescent="0.4">
      <c r="A21" s="2">
        <v>17</v>
      </c>
      <c r="B21" s="1" t="s">
        <v>69</v>
      </c>
      <c r="C21" s="1" t="s">
        <v>70</v>
      </c>
      <c r="D21" s="1" t="str">
        <f>"倉敷市水島西常盤町１０－２４"</f>
        <v>倉敷市水島西常盤町１０－２４</v>
      </c>
      <c r="E21" s="1" t="s">
        <v>71</v>
      </c>
    </row>
    <row r="22" spans="1:5" ht="40.15" customHeight="1" x14ac:dyDescent="0.4">
      <c r="A22" s="2">
        <v>18</v>
      </c>
      <c r="B22" s="1" t="s">
        <v>67</v>
      </c>
      <c r="C22" s="1" t="s">
        <v>68</v>
      </c>
      <c r="D22" s="1" t="str">
        <f>"倉敷市茶屋町１５９７－５"</f>
        <v>倉敷市茶屋町１５９７－５</v>
      </c>
      <c r="E22" s="1" t="s">
        <v>61</v>
      </c>
    </row>
    <row r="23" spans="1:5" ht="40.15" customHeight="1" x14ac:dyDescent="0.4">
      <c r="A23" s="2">
        <v>19</v>
      </c>
      <c r="B23" s="1" t="s">
        <v>271</v>
      </c>
      <c r="C23" s="1" t="s">
        <v>160</v>
      </c>
      <c r="D23" s="1" t="str">
        <f>"倉敷市玉島乙島６１０８－１"</f>
        <v>倉敷市玉島乙島６１０８－１</v>
      </c>
      <c r="E23" s="1" t="s">
        <v>8</v>
      </c>
    </row>
    <row r="24" spans="1:5" ht="40.15" customHeight="1" x14ac:dyDescent="0.4">
      <c r="A24" s="2">
        <v>20</v>
      </c>
      <c r="B24" s="1" t="s">
        <v>295</v>
      </c>
      <c r="C24" s="1" t="s">
        <v>160</v>
      </c>
      <c r="D24" s="1" t="s">
        <v>161</v>
      </c>
      <c r="E24" s="1" t="s">
        <v>8</v>
      </c>
    </row>
    <row r="25" spans="1:5" ht="40.15" customHeight="1" x14ac:dyDescent="0.4">
      <c r="A25" s="2">
        <v>21</v>
      </c>
      <c r="B25" s="1" t="s">
        <v>159</v>
      </c>
      <c r="C25" s="1" t="s">
        <v>160</v>
      </c>
      <c r="D25" s="1" t="s">
        <v>161</v>
      </c>
      <c r="E25" s="1" t="s">
        <v>8</v>
      </c>
    </row>
    <row r="26" spans="1:5" ht="40.15" customHeight="1" x14ac:dyDescent="0.4">
      <c r="A26" s="2">
        <v>22</v>
      </c>
      <c r="B26" s="1" t="s">
        <v>285</v>
      </c>
      <c r="C26" s="1" t="s">
        <v>177</v>
      </c>
      <c r="D26" s="1" t="s">
        <v>286</v>
      </c>
      <c r="E26" s="1" t="s">
        <v>40</v>
      </c>
    </row>
    <row r="27" spans="1:5" ht="40.15" customHeight="1" x14ac:dyDescent="0.4">
      <c r="A27" s="2">
        <v>23</v>
      </c>
      <c r="B27" s="1" t="s">
        <v>84</v>
      </c>
      <c r="C27" s="1" t="s">
        <v>284</v>
      </c>
      <c r="D27" s="1" t="s">
        <v>85</v>
      </c>
      <c r="E27" s="1" t="s">
        <v>86</v>
      </c>
    </row>
    <row r="28" spans="1:5" ht="40.15" customHeight="1" x14ac:dyDescent="0.4">
      <c r="A28" s="2">
        <v>24</v>
      </c>
      <c r="B28" s="1" t="s">
        <v>225</v>
      </c>
      <c r="C28" s="1" t="s">
        <v>226</v>
      </c>
      <c r="D28" s="1" t="str">
        <f>"倉敷市中畝８丁目６－１５"</f>
        <v>倉敷市中畝８丁目６－１５</v>
      </c>
      <c r="E28" s="1" t="s">
        <v>61</v>
      </c>
    </row>
    <row r="29" spans="1:5" ht="40.15" customHeight="1" x14ac:dyDescent="0.4">
      <c r="A29" s="2">
        <v>25</v>
      </c>
      <c r="B29" s="1" t="s">
        <v>91</v>
      </c>
      <c r="C29" s="1" t="s">
        <v>92</v>
      </c>
      <c r="D29" s="1" t="s">
        <v>93</v>
      </c>
      <c r="E29" s="1" t="s">
        <v>8</v>
      </c>
    </row>
    <row r="30" spans="1:5" ht="40.15" customHeight="1" x14ac:dyDescent="0.4">
      <c r="A30" s="2">
        <v>26</v>
      </c>
      <c r="B30" s="1" t="s">
        <v>206</v>
      </c>
      <c r="C30" s="1" t="s">
        <v>207</v>
      </c>
      <c r="D30" s="1" t="str">
        <f>"倉敷市新田２７５０－５"</f>
        <v>倉敷市新田２７５０－５</v>
      </c>
      <c r="E30" s="1" t="s">
        <v>208</v>
      </c>
    </row>
    <row r="31" spans="1:5" ht="40.15" customHeight="1" x14ac:dyDescent="0.4">
      <c r="A31" s="2">
        <v>27</v>
      </c>
      <c r="B31" s="1" t="s">
        <v>99</v>
      </c>
      <c r="C31" s="1" t="s">
        <v>100</v>
      </c>
      <c r="D31" s="1" t="str">
        <f>"倉敷市玉島爪崎２２５－２"</f>
        <v>倉敷市玉島爪崎２２５－２</v>
      </c>
      <c r="E31" s="1" t="s">
        <v>101</v>
      </c>
    </row>
    <row r="32" spans="1:5" ht="40.15" customHeight="1" x14ac:dyDescent="0.4">
      <c r="A32" s="2">
        <v>28</v>
      </c>
      <c r="B32" s="1" t="s">
        <v>107</v>
      </c>
      <c r="C32" s="1" t="s">
        <v>108</v>
      </c>
      <c r="D32" s="1" t="str">
        <f>"倉敷市水島南春日町３－１５"</f>
        <v>倉敷市水島南春日町３－１５</v>
      </c>
      <c r="E32" s="1" t="s">
        <v>8</v>
      </c>
    </row>
    <row r="33" spans="1:5" ht="40.15" customHeight="1" x14ac:dyDescent="0.4">
      <c r="A33" s="2">
        <v>29</v>
      </c>
      <c r="B33" s="1" t="s">
        <v>94</v>
      </c>
      <c r="C33" s="1" t="s">
        <v>95</v>
      </c>
      <c r="D33" s="1" t="s">
        <v>96</v>
      </c>
      <c r="E33" s="1" t="s">
        <v>8</v>
      </c>
    </row>
    <row r="34" spans="1:5" ht="40.15" customHeight="1" x14ac:dyDescent="0.4">
      <c r="A34" s="2">
        <v>30</v>
      </c>
      <c r="B34" s="1" t="s">
        <v>275</v>
      </c>
      <c r="C34" s="1" t="s">
        <v>276</v>
      </c>
      <c r="D34" s="1" t="s">
        <v>65</v>
      </c>
      <c r="E34" s="1" t="s">
        <v>277</v>
      </c>
    </row>
    <row r="35" spans="1:5" ht="40.15" customHeight="1" x14ac:dyDescent="0.4">
      <c r="A35" s="2">
        <v>31</v>
      </c>
      <c r="B35" s="1" t="s">
        <v>289</v>
      </c>
      <c r="C35" s="1" t="s">
        <v>270</v>
      </c>
      <c r="D35" s="1" t="str">
        <f>"倉敷市藤戸町藤戸１５７３－１"</f>
        <v>倉敷市藤戸町藤戸１５７３－１</v>
      </c>
      <c r="E35" s="1" t="s">
        <v>8</v>
      </c>
    </row>
    <row r="36" spans="1:5" ht="40.15" customHeight="1" x14ac:dyDescent="0.4">
      <c r="A36" s="2">
        <v>32</v>
      </c>
      <c r="B36" s="1" t="s">
        <v>126</v>
      </c>
      <c r="C36" s="1" t="s">
        <v>127</v>
      </c>
      <c r="D36" s="1" t="str">
        <f>"倉敷市幸町５－４１"</f>
        <v>倉敷市幸町５－４１</v>
      </c>
      <c r="E36" s="1" t="s">
        <v>128</v>
      </c>
    </row>
    <row r="37" spans="1:5" ht="40.15" customHeight="1" x14ac:dyDescent="0.4">
      <c r="A37" s="2">
        <v>33</v>
      </c>
      <c r="B37" s="1" t="s">
        <v>293</v>
      </c>
      <c r="C37" s="1" t="s">
        <v>294</v>
      </c>
      <c r="D37" s="1" t="str">
        <f>"倉敷市南町４－３８"</f>
        <v>倉敷市南町４－３８</v>
      </c>
      <c r="E37" s="1" t="s">
        <v>8</v>
      </c>
    </row>
    <row r="38" spans="1:5" ht="40.15" customHeight="1" x14ac:dyDescent="0.4">
      <c r="A38" s="2">
        <v>34</v>
      </c>
      <c r="B38" s="1" t="s">
        <v>135</v>
      </c>
      <c r="C38" s="1" t="s">
        <v>136</v>
      </c>
      <c r="D38" s="1" t="str">
        <f>"倉敷市水島東千鳥町２－１０－１０９"</f>
        <v>倉敷市水島東千鳥町２－１０－１０９</v>
      </c>
      <c r="E38" s="1" t="s">
        <v>8</v>
      </c>
    </row>
    <row r="39" spans="1:5" ht="40.15" customHeight="1" x14ac:dyDescent="0.4">
      <c r="A39" s="2">
        <v>35</v>
      </c>
      <c r="B39" s="1" t="s">
        <v>245</v>
      </c>
      <c r="C39" s="1" t="s">
        <v>246</v>
      </c>
      <c r="D39" s="1" t="str">
        <f>"倉敷市児島下の町２－１２－２"</f>
        <v>倉敷市児島下の町２－１２－２</v>
      </c>
      <c r="E39" s="1" t="s">
        <v>247</v>
      </c>
    </row>
    <row r="40" spans="1:5" ht="40.15" customHeight="1" x14ac:dyDescent="0.4">
      <c r="A40" s="2">
        <v>36</v>
      </c>
      <c r="B40" s="1" t="s">
        <v>148</v>
      </c>
      <c r="C40" s="1" t="s">
        <v>149</v>
      </c>
      <c r="D40" s="1" t="str">
        <f>"倉敷市水江１５９４－５６"</f>
        <v>倉敷市水江１５９４－５６</v>
      </c>
      <c r="E40" s="1" t="s">
        <v>8</v>
      </c>
    </row>
    <row r="41" spans="1:5" ht="40.15" customHeight="1" x14ac:dyDescent="0.4">
      <c r="A41" s="2">
        <v>37</v>
      </c>
      <c r="B41" s="1" t="s">
        <v>178</v>
      </c>
      <c r="C41" s="1" t="s">
        <v>154</v>
      </c>
      <c r="D41" s="1" t="s">
        <v>179</v>
      </c>
      <c r="E41" s="1" t="s">
        <v>8</v>
      </c>
    </row>
    <row r="42" spans="1:5" ht="40.15" customHeight="1" x14ac:dyDescent="0.4">
      <c r="A42" s="2">
        <v>38</v>
      </c>
      <c r="B42" s="1" t="s">
        <v>47</v>
      </c>
      <c r="C42" s="1" t="s">
        <v>48</v>
      </c>
      <c r="D42" s="1" t="s">
        <v>49</v>
      </c>
      <c r="E42" s="1" t="s">
        <v>8</v>
      </c>
    </row>
    <row r="43" spans="1:5" ht="40.15" customHeight="1" x14ac:dyDescent="0.4">
      <c r="A43" s="2">
        <v>39</v>
      </c>
      <c r="B43" s="1" t="s">
        <v>20</v>
      </c>
      <c r="C43" s="1" t="s">
        <v>21</v>
      </c>
      <c r="D43" s="1" t="s">
        <v>22</v>
      </c>
      <c r="E43" s="1" t="s">
        <v>8</v>
      </c>
    </row>
    <row r="44" spans="1:5" ht="40.15" customHeight="1" x14ac:dyDescent="0.4">
      <c r="A44" s="2">
        <v>40</v>
      </c>
      <c r="B44" s="1" t="s">
        <v>210</v>
      </c>
      <c r="C44" s="1" t="s">
        <v>209</v>
      </c>
      <c r="D44" s="1" t="str">
        <f>"津山市椿高下１２７－１"</f>
        <v>津山市椿高下１２７－１</v>
      </c>
      <c r="E44" s="1" t="s">
        <v>61</v>
      </c>
    </row>
    <row r="45" spans="1:5" ht="40.15" customHeight="1" x14ac:dyDescent="0.4">
      <c r="A45" s="2">
        <v>41</v>
      </c>
      <c r="B45" s="1" t="s">
        <v>132</v>
      </c>
      <c r="C45" s="1" t="s">
        <v>133</v>
      </c>
      <c r="D45" s="1" t="s">
        <v>134</v>
      </c>
      <c r="E45" s="1" t="s">
        <v>8</v>
      </c>
    </row>
    <row r="46" spans="1:5" ht="40.15" customHeight="1" x14ac:dyDescent="0.4">
      <c r="A46" s="2">
        <v>42</v>
      </c>
      <c r="B46" s="1" t="s">
        <v>274</v>
      </c>
      <c r="C46" s="1" t="s">
        <v>239</v>
      </c>
      <c r="D46" s="1" t="s">
        <v>240</v>
      </c>
      <c r="E46" s="1" t="s">
        <v>6</v>
      </c>
    </row>
    <row r="47" spans="1:5" ht="40.15" customHeight="1" x14ac:dyDescent="0.4">
      <c r="A47" s="2">
        <v>43</v>
      </c>
      <c r="B47" s="1" t="s">
        <v>273</v>
      </c>
      <c r="C47" s="1" t="s">
        <v>239</v>
      </c>
      <c r="D47" s="1" t="s">
        <v>240</v>
      </c>
      <c r="E47" s="1" t="s">
        <v>6</v>
      </c>
    </row>
    <row r="48" spans="1:5" ht="40.15" customHeight="1" x14ac:dyDescent="0.4">
      <c r="A48" s="2">
        <v>44</v>
      </c>
      <c r="B48" s="1" t="s">
        <v>114</v>
      </c>
      <c r="C48" s="1" t="s">
        <v>115</v>
      </c>
      <c r="D48" s="1" t="str">
        <f>"津山市東一宮４３－１３"</f>
        <v>津山市東一宮４３－１３</v>
      </c>
      <c r="E48" s="1" t="s">
        <v>116</v>
      </c>
    </row>
    <row r="49" spans="1:5" ht="40.15" customHeight="1" x14ac:dyDescent="0.4">
      <c r="A49" s="2">
        <v>45</v>
      </c>
      <c r="B49" s="1" t="s">
        <v>191</v>
      </c>
      <c r="C49" s="1" t="s">
        <v>192</v>
      </c>
      <c r="D49" s="1" t="s">
        <v>193</v>
      </c>
      <c r="E49" s="1" t="s">
        <v>8</v>
      </c>
    </row>
    <row r="50" spans="1:5" ht="40.15" customHeight="1" x14ac:dyDescent="0.4">
      <c r="A50" s="2">
        <v>46</v>
      </c>
      <c r="B50" s="1" t="s">
        <v>183</v>
      </c>
      <c r="C50" s="1" t="s">
        <v>184</v>
      </c>
      <c r="D50" s="1" t="str">
        <f>"津山市新野東１７９７－１２"</f>
        <v>津山市新野東１７９７－１２</v>
      </c>
      <c r="E50" s="1" t="s">
        <v>8</v>
      </c>
    </row>
    <row r="51" spans="1:5" ht="40.15" customHeight="1" x14ac:dyDescent="0.4">
      <c r="A51" s="2">
        <v>47</v>
      </c>
      <c r="B51" s="1" t="s">
        <v>137</v>
      </c>
      <c r="C51" s="1" t="s">
        <v>138</v>
      </c>
      <c r="D51" s="1" t="s">
        <v>139</v>
      </c>
      <c r="E51" s="1" t="s">
        <v>8</v>
      </c>
    </row>
    <row r="52" spans="1:5" ht="40.15" customHeight="1" x14ac:dyDescent="0.4">
      <c r="A52" s="2">
        <v>48</v>
      </c>
      <c r="B52" s="1" t="s">
        <v>97</v>
      </c>
      <c r="C52" s="1" t="s">
        <v>98</v>
      </c>
      <c r="D52" s="1" t="str">
        <f>"玉野市八浜町八浜１４８４－１"</f>
        <v>玉野市八浜町八浜１４８４－１</v>
      </c>
      <c r="E52" s="1" t="s">
        <v>8</v>
      </c>
    </row>
    <row r="53" spans="1:5" ht="40.15" customHeight="1" x14ac:dyDescent="0.4">
      <c r="A53" s="2">
        <v>49</v>
      </c>
      <c r="B53" s="1" t="s">
        <v>156</v>
      </c>
      <c r="C53" s="1" t="s">
        <v>157</v>
      </c>
      <c r="D53" s="1" t="str">
        <f>"玉野市玉２－２５－１９"</f>
        <v>玉野市玉２－２５－１９</v>
      </c>
      <c r="E53" s="1" t="s">
        <v>61</v>
      </c>
    </row>
    <row r="54" spans="1:5" ht="40.15" customHeight="1" x14ac:dyDescent="0.4">
      <c r="A54" s="2">
        <v>50</v>
      </c>
      <c r="B54" s="1" t="s">
        <v>202</v>
      </c>
      <c r="C54" s="1" t="s">
        <v>203</v>
      </c>
      <c r="D54" s="1" t="s">
        <v>204</v>
      </c>
      <c r="E54" s="1" t="s">
        <v>205</v>
      </c>
    </row>
    <row r="55" spans="1:5" ht="40.15" customHeight="1" x14ac:dyDescent="0.4">
      <c r="A55" s="2">
        <v>51</v>
      </c>
      <c r="B55" s="1" t="s">
        <v>4</v>
      </c>
      <c r="C55" s="1" t="s">
        <v>5</v>
      </c>
      <c r="D55" s="1" t="str">
        <f>"井原市高屋町四丁目２４－１０"</f>
        <v>井原市高屋町四丁目２４－１０</v>
      </c>
      <c r="E55" s="1" t="s">
        <v>6</v>
      </c>
    </row>
    <row r="56" spans="1:5" ht="40.15" customHeight="1" x14ac:dyDescent="0.4">
      <c r="A56" s="2">
        <v>52</v>
      </c>
      <c r="B56" s="1" t="s">
        <v>7</v>
      </c>
      <c r="C56" s="1" t="s">
        <v>5</v>
      </c>
      <c r="D56" s="1" t="str">
        <f>"井原市高屋町四丁目２４－１０"</f>
        <v>井原市高屋町四丁目２４－１０</v>
      </c>
      <c r="E56" s="1" t="s">
        <v>6</v>
      </c>
    </row>
    <row r="57" spans="1:5" ht="40.15" customHeight="1" x14ac:dyDescent="0.4">
      <c r="A57" s="2">
        <v>53</v>
      </c>
      <c r="B57" s="1" t="s">
        <v>170</v>
      </c>
      <c r="C57" s="1" t="s">
        <v>171</v>
      </c>
      <c r="D57" s="1" t="s">
        <v>172</v>
      </c>
      <c r="E57" s="1" t="s">
        <v>173</v>
      </c>
    </row>
    <row r="58" spans="1:5" ht="40.15" customHeight="1" x14ac:dyDescent="0.4">
      <c r="A58" s="2">
        <v>54</v>
      </c>
      <c r="B58" s="1" t="s">
        <v>102</v>
      </c>
      <c r="C58" s="1" t="s">
        <v>103</v>
      </c>
      <c r="D58" s="1" t="s">
        <v>104</v>
      </c>
      <c r="E58" s="1" t="s">
        <v>8</v>
      </c>
    </row>
    <row r="59" spans="1:5" ht="40.15" customHeight="1" x14ac:dyDescent="0.4">
      <c r="A59" s="2">
        <v>55</v>
      </c>
      <c r="B59" s="1" t="s">
        <v>231</v>
      </c>
      <c r="C59" s="1" t="s">
        <v>232</v>
      </c>
      <c r="D59" s="1" t="str">
        <f>"井原市西江原町６６６－１"</f>
        <v>井原市西江原町６６６－１</v>
      </c>
      <c r="E59" s="1" t="s">
        <v>233</v>
      </c>
    </row>
    <row r="60" spans="1:5" ht="40.15" customHeight="1" x14ac:dyDescent="0.4">
      <c r="A60" s="2">
        <v>56</v>
      </c>
      <c r="B60" s="1" t="s">
        <v>140</v>
      </c>
      <c r="C60" s="1" t="s">
        <v>141</v>
      </c>
      <c r="D60" s="1" t="str">
        <f>"井原市美星町星田５１９１－１"</f>
        <v>井原市美星町星田５１９１－１</v>
      </c>
      <c r="E60" s="1" t="s">
        <v>8</v>
      </c>
    </row>
    <row r="61" spans="1:5" ht="40.15" customHeight="1" x14ac:dyDescent="0.4">
      <c r="A61" s="2">
        <v>57</v>
      </c>
      <c r="B61" s="1" t="s">
        <v>222</v>
      </c>
      <c r="C61" s="1" t="s">
        <v>223</v>
      </c>
      <c r="D61" s="1" t="s">
        <v>224</v>
      </c>
      <c r="E61" s="1" t="s">
        <v>8</v>
      </c>
    </row>
    <row r="62" spans="1:5" ht="40.15" customHeight="1" x14ac:dyDescent="0.4">
      <c r="A62" s="2">
        <v>58</v>
      </c>
      <c r="B62" s="1" t="s">
        <v>211</v>
      </c>
      <c r="C62" s="1" t="s">
        <v>212</v>
      </c>
      <c r="D62" s="1" t="s">
        <v>213</v>
      </c>
      <c r="E62" s="1" t="s">
        <v>8</v>
      </c>
    </row>
    <row r="63" spans="1:5" ht="40.15" customHeight="1" x14ac:dyDescent="0.4">
      <c r="A63" s="2">
        <v>59</v>
      </c>
      <c r="B63" s="1" t="s">
        <v>251</v>
      </c>
      <c r="C63" s="1" t="s">
        <v>212</v>
      </c>
      <c r="D63" s="1" t="s">
        <v>213</v>
      </c>
      <c r="E63" s="1" t="s">
        <v>40</v>
      </c>
    </row>
    <row r="64" spans="1:5" ht="40.15" customHeight="1" x14ac:dyDescent="0.4">
      <c r="A64" s="2">
        <v>60</v>
      </c>
      <c r="B64" s="1" t="s">
        <v>162</v>
      </c>
      <c r="C64" s="1" t="s">
        <v>163</v>
      </c>
      <c r="D64" s="1" t="s">
        <v>164</v>
      </c>
      <c r="E64" s="1" t="s">
        <v>165</v>
      </c>
    </row>
    <row r="65" spans="1:5" ht="40.15" customHeight="1" x14ac:dyDescent="0.4">
      <c r="A65" s="2">
        <v>61</v>
      </c>
      <c r="B65" s="1" t="s">
        <v>122</v>
      </c>
      <c r="C65" s="1" t="s">
        <v>123</v>
      </c>
      <c r="D65" s="1" t="str">
        <f>"総社市総社１－１７－２５"</f>
        <v>総社市総社１－１７－２５</v>
      </c>
      <c r="E65" s="1" t="s">
        <v>66</v>
      </c>
    </row>
    <row r="66" spans="1:5" ht="40.15" customHeight="1" x14ac:dyDescent="0.4">
      <c r="A66" s="2">
        <v>62</v>
      </c>
      <c r="B66" s="1" t="s">
        <v>150</v>
      </c>
      <c r="C66" s="1" t="s">
        <v>151</v>
      </c>
      <c r="D66" s="1" t="s">
        <v>152</v>
      </c>
      <c r="E66" s="1" t="s">
        <v>79</v>
      </c>
    </row>
    <row r="67" spans="1:5" ht="40.15" customHeight="1" x14ac:dyDescent="0.4">
      <c r="A67" s="2">
        <v>63</v>
      </c>
      <c r="B67" s="1" t="s">
        <v>153</v>
      </c>
      <c r="C67" s="1" t="s">
        <v>154</v>
      </c>
      <c r="D67" s="1" t="s">
        <v>155</v>
      </c>
      <c r="E67" s="1" t="s">
        <v>86</v>
      </c>
    </row>
    <row r="68" spans="1:5" ht="40.15" customHeight="1" x14ac:dyDescent="0.4">
      <c r="A68" s="2">
        <v>64</v>
      </c>
      <c r="B68" s="1" t="s">
        <v>249</v>
      </c>
      <c r="C68" s="1" t="s">
        <v>250</v>
      </c>
      <c r="D68" s="1" t="s">
        <v>241</v>
      </c>
      <c r="E68" s="1" t="s">
        <v>8</v>
      </c>
    </row>
    <row r="69" spans="1:5" ht="40.15" customHeight="1" x14ac:dyDescent="0.4">
      <c r="A69" s="2">
        <v>65</v>
      </c>
      <c r="B69" s="1" t="s">
        <v>76</v>
      </c>
      <c r="C69" s="1" t="s">
        <v>77</v>
      </c>
      <c r="D69" s="1" t="s">
        <v>78</v>
      </c>
      <c r="E69" s="1" t="s">
        <v>79</v>
      </c>
    </row>
    <row r="70" spans="1:5" ht="40.15" customHeight="1" x14ac:dyDescent="0.4">
      <c r="A70" s="2">
        <v>66</v>
      </c>
      <c r="B70" s="1" t="s">
        <v>120</v>
      </c>
      <c r="C70" s="1" t="s">
        <v>121</v>
      </c>
      <c r="D70" s="1" t="str">
        <f>"高梁市巨瀬町１６５０－１"</f>
        <v>高梁市巨瀬町１６５０－１</v>
      </c>
      <c r="E70" s="1" t="s">
        <v>8</v>
      </c>
    </row>
    <row r="71" spans="1:5" ht="40.15" customHeight="1" x14ac:dyDescent="0.4">
      <c r="A71" s="2">
        <v>67</v>
      </c>
      <c r="B71" s="1" t="s">
        <v>242</v>
      </c>
      <c r="C71" s="1" t="s">
        <v>243</v>
      </c>
      <c r="D71" s="1" t="s">
        <v>244</v>
      </c>
      <c r="E71" s="1" t="s">
        <v>8</v>
      </c>
    </row>
    <row r="72" spans="1:5" ht="40.15" customHeight="1" x14ac:dyDescent="0.4">
      <c r="A72" s="2">
        <v>68</v>
      </c>
      <c r="B72" s="1" t="s">
        <v>195</v>
      </c>
      <c r="C72" s="1" t="s">
        <v>196</v>
      </c>
      <c r="D72" s="1" t="s">
        <v>197</v>
      </c>
      <c r="E72" s="1" t="s">
        <v>8</v>
      </c>
    </row>
    <row r="73" spans="1:5" ht="40.15" customHeight="1" x14ac:dyDescent="0.4">
      <c r="A73" s="2">
        <v>69</v>
      </c>
      <c r="B73" s="1" t="s">
        <v>33</v>
      </c>
      <c r="C73" s="1" t="s">
        <v>34</v>
      </c>
      <c r="D73" s="1" t="s">
        <v>35</v>
      </c>
      <c r="E73" s="1" t="s">
        <v>6</v>
      </c>
    </row>
    <row r="74" spans="1:5" ht="40.15" customHeight="1" x14ac:dyDescent="0.4">
      <c r="A74" s="2">
        <v>70</v>
      </c>
      <c r="B74" s="1" t="s">
        <v>265</v>
      </c>
      <c r="C74" s="1" t="s">
        <v>266</v>
      </c>
      <c r="D74" s="1" t="str">
        <f>"備前市穂浪２８３５-８"</f>
        <v>備前市穂浪２８３５-８</v>
      </c>
      <c r="E74" s="1" t="s">
        <v>8</v>
      </c>
    </row>
    <row r="75" spans="1:5" ht="40.15" customHeight="1" x14ac:dyDescent="0.4">
      <c r="A75" s="2">
        <v>71</v>
      </c>
      <c r="B75" s="1" t="s">
        <v>59</v>
      </c>
      <c r="C75" s="1" t="s">
        <v>60</v>
      </c>
      <c r="D75" s="1" t="str">
        <f>"瀬戸内市長船町服部５２１－１"</f>
        <v>瀬戸内市長船町服部５２１－１</v>
      </c>
      <c r="E75" s="1" t="s">
        <v>61</v>
      </c>
    </row>
    <row r="76" spans="1:5" ht="40.15" customHeight="1" x14ac:dyDescent="0.4">
      <c r="A76" s="2">
        <v>72</v>
      </c>
      <c r="B76" s="1" t="s">
        <v>288</v>
      </c>
      <c r="C76" s="1" t="s">
        <v>174</v>
      </c>
      <c r="D76" s="1" t="str">
        <f>"瀬戸内市邑久町山田庄８４５－１"</f>
        <v>瀬戸内市邑久町山田庄８４５－１</v>
      </c>
      <c r="E76" s="1" t="s">
        <v>8</v>
      </c>
    </row>
    <row r="77" spans="1:5" ht="40.15" customHeight="1" x14ac:dyDescent="0.4">
      <c r="A77" s="2">
        <v>73</v>
      </c>
      <c r="B77" s="1" t="s">
        <v>220</v>
      </c>
      <c r="C77" s="1" t="s">
        <v>221</v>
      </c>
      <c r="D77" s="1" t="str">
        <f>"瀬戸内市長船町土師１２１２－５"</f>
        <v>瀬戸内市長船町土師１２１２－５</v>
      </c>
      <c r="E77" s="1" t="s">
        <v>8</v>
      </c>
    </row>
    <row r="78" spans="1:5" ht="40.15" customHeight="1" x14ac:dyDescent="0.4">
      <c r="A78" s="2">
        <v>74</v>
      </c>
      <c r="B78" s="1" t="s">
        <v>124</v>
      </c>
      <c r="C78" s="1" t="s">
        <v>125</v>
      </c>
      <c r="D78" s="1" t="str">
        <f>"瀬戸内市邑久町山田庄７５－１"</f>
        <v>瀬戸内市邑久町山田庄７５－１</v>
      </c>
      <c r="E78" s="1" t="s">
        <v>61</v>
      </c>
    </row>
    <row r="79" spans="1:5" ht="40.15" customHeight="1" x14ac:dyDescent="0.4">
      <c r="A79" s="2">
        <v>75</v>
      </c>
      <c r="B79" s="1" t="s">
        <v>50</v>
      </c>
      <c r="C79" s="1" t="s">
        <v>51</v>
      </c>
      <c r="D79" s="1" t="s">
        <v>52</v>
      </c>
      <c r="E79" s="1" t="s">
        <v>53</v>
      </c>
    </row>
    <row r="80" spans="1:5" ht="40.15" customHeight="1" x14ac:dyDescent="0.4">
      <c r="A80" s="2">
        <v>76</v>
      </c>
      <c r="B80" s="1" t="s">
        <v>56</v>
      </c>
      <c r="C80" s="1" t="s">
        <v>54</v>
      </c>
      <c r="D80" s="1" t="s">
        <v>55</v>
      </c>
      <c r="E80" s="1" t="s">
        <v>57</v>
      </c>
    </row>
    <row r="81" spans="1:5" ht="40.15" customHeight="1" x14ac:dyDescent="0.4">
      <c r="A81" s="2">
        <v>77</v>
      </c>
      <c r="B81" s="1" t="s">
        <v>186</v>
      </c>
      <c r="C81" s="1" t="s">
        <v>187</v>
      </c>
      <c r="D81" s="1" t="s">
        <v>188</v>
      </c>
      <c r="E81" s="1" t="s">
        <v>40</v>
      </c>
    </row>
    <row r="82" spans="1:5" ht="40.15" customHeight="1" x14ac:dyDescent="0.4">
      <c r="A82" s="2">
        <v>78</v>
      </c>
      <c r="B82" s="1" t="s">
        <v>109</v>
      </c>
      <c r="C82" s="1" t="s">
        <v>110</v>
      </c>
      <c r="D82" s="1" t="str">
        <f>"赤磐市西軽部２１１－１"</f>
        <v>赤磐市西軽部２１１－１</v>
      </c>
      <c r="E82" s="1" t="s">
        <v>8</v>
      </c>
    </row>
    <row r="83" spans="1:5" ht="40.15" customHeight="1" x14ac:dyDescent="0.4">
      <c r="A83" s="2">
        <v>79</v>
      </c>
      <c r="B83" s="1" t="s">
        <v>29</v>
      </c>
      <c r="C83" s="1" t="s">
        <v>30</v>
      </c>
      <c r="D83" s="1" t="str">
        <f>"美作市栄町４０－８"</f>
        <v>美作市栄町４０－８</v>
      </c>
      <c r="E83" s="1" t="s">
        <v>25</v>
      </c>
    </row>
    <row r="84" spans="1:5" ht="40.15" customHeight="1" x14ac:dyDescent="0.4">
      <c r="A84" s="2">
        <v>80</v>
      </c>
      <c r="B84" s="1" t="s">
        <v>73</v>
      </c>
      <c r="C84" s="1" t="s">
        <v>74</v>
      </c>
      <c r="D84" s="1" t="s">
        <v>75</v>
      </c>
      <c r="E84" s="1" t="s">
        <v>8</v>
      </c>
    </row>
    <row r="85" spans="1:5" ht="40.15" customHeight="1" x14ac:dyDescent="0.4">
      <c r="A85" s="2">
        <v>81</v>
      </c>
      <c r="B85" s="1" t="s">
        <v>129</v>
      </c>
      <c r="C85" s="1" t="s">
        <v>130</v>
      </c>
      <c r="D85" s="1" t="s">
        <v>131</v>
      </c>
      <c r="E85" s="1" t="s">
        <v>8</v>
      </c>
    </row>
    <row r="86" spans="1:5" ht="40.15" customHeight="1" x14ac:dyDescent="0.4">
      <c r="A86" s="2">
        <v>82</v>
      </c>
      <c r="B86" s="1" t="s">
        <v>111</v>
      </c>
      <c r="C86" s="1" t="s">
        <v>112</v>
      </c>
      <c r="D86" s="1" t="str">
        <f>"浅口市寄島町７５４３－１１"</f>
        <v>浅口市寄島町７５４３－１１</v>
      </c>
      <c r="E86" s="1" t="s">
        <v>113</v>
      </c>
    </row>
    <row r="87" spans="1:5" ht="40.15" customHeight="1" x14ac:dyDescent="0.4">
      <c r="A87" s="2">
        <v>83</v>
      </c>
      <c r="B87" s="1" t="s">
        <v>117</v>
      </c>
      <c r="C87" s="1" t="s">
        <v>112</v>
      </c>
      <c r="D87" s="1" t="str">
        <f>"浅口市寄島町７５４３－１１"</f>
        <v>浅口市寄島町７５４３－１１</v>
      </c>
      <c r="E87" s="1" t="s">
        <v>8</v>
      </c>
    </row>
    <row r="88" spans="1:5" ht="40.15" customHeight="1" x14ac:dyDescent="0.4">
      <c r="A88" s="2">
        <v>84</v>
      </c>
      <c r="B88" s="1" t="s">
        <v>144</v>
      </c>
      <c r="C88" s="1" t="s">
        <v>145</v>
      </c>
      <c r="D88" s="1" t="s">
        <v>146</v>
      </c>
      <c r="E88" s="1" t="s">
        <v>8</v>
      </c>
    </row>
    <row r="89" spans="1:5" ht="40.15" customHeight="1" x14ac:dyDescent="0.4">
      <c r="A89" s="2">
        <v>85</v>
      </c>
      <c r="B89" s="1" t="s">
        <v>263</v>
      </c>
      <c r="C89" s="1" t="s">
        <v>264</v>
      </c>
      <c r="D89" s="1" t="str">
        <f>"和気郡和気町泉50-1"</f>
        <v>和気郡和気町泉50-1</v>
      </c>
      <c r="E89" s="1" t="s">
        <v>6</v>
      </c>
    </row>
    <row r="90" spans="1:5" ht="40.15" customHeight="1" x14ac:dyDescent="0.4">
      <c r="A90" s="2">
        <v>86</v>
      </c>
      <c r="B90" s="1" t="s">
        <v>45</v>
      </c>
      <c r="C90" s="1" t="s">
        <v>46</v>
      </c>
      <c r="D90" s="1" t="str">
        <f>"都窪郡早島町早島１４６７－５"</f>
        <v>都窪郡早島町早島１４６７－５</v>
      </c>
      <c r="E90" s="1" t="s">
        <v>25</v>
      </c>
    </row>
    <row r="91" spans="1:5" ht="40.15" customHeight="1" x14ac:dyDescent="0.4">
      <c r="A91" s="2">
        <v>87</v>
      </c>
      <c r="B91" s="1" t="s">
        <v>12</v>
      </c>
      <c r="C91" s="1" t="s">
        <v>13</v>
      </c>
      <c r="D91" s="1" t="s">
        <v>14</v>
      </c>
      <c r="E91" s="1" t="s">
        <v>8</v>
      </c>
    </row>
    <row r="92" spans="1:5" ht="40.15" customHeight="1" x14ac:dyDescent="0.4">
      <c r="A92" s="2">
        <v>88</v>
      </c>
      <c r="B92" s="1" t="s">
        <v>118</v>
      </c>
      <c r="C92" s="1" t="s">
        <v>119</v>
      </c>
      <c r="D92" s="1" t="str">
        <f>"浅口郡里庄町新庄２９２９－１"</f>
        <v>浅口郡里庄町新庄２９２９－１</v>
      </c>
      <c r="E92" s="1" t="s">
        <v>8</v>
      </c>
    </row>
    <row r="93" spans="1:5" ht="40.15" customHeight="1" x14ac:dyDescent="0.4">
      <c r="A93" s="2">
        <v>89</v>
      </c>
      <c r="B93" s="1" t="s">
        <v>105</v>
      </c>
      <c r="C93" s="1" t="s">
        <v>106</v>
      </c>
      <c r="D93" s="1" t="str">
        <f>"小田郡矢掛町小田５５２６－７"</f>
        <v>小田郡矢掛町小田５５２６－７</v>
      </c>
      <c r="E93" s="1" t="s">
        <v>8</v>
      </c>
    </row>
    <row r="94" spans="1:5" ht="40.15" customHeight="1" x14ac:dyDescent="0.4">
      <c r="A94" s="2">
        <v>90</v>
      </c>
      <c r="B94" s="1" t="s">
        <v>189</v>
      </c>
      <c r="C94" s="1" t="s">
        <v>287</v>
      </c>
      <c r="D94" s="1" t="s">
        <v>190</v>
      </c>
      <c r="E94" s="1" t="s">
        <v>113</v>
      </c>
    </row>
    <row r="95" spans="1:5" ht="40.15" customHeight="1" x14ac:dyDescent="0.4">
      <c r="A95" s="2">
        <v>91</v>
      </c>
      <c r="B95" s="1" t="s">
        <v>16</v>
      </c>
      <c r="C95" s="1" t="s">
        <v>17</v>
      </c>
      <c r="D95" s="1" t="str">
        <f>"久米郡美咲町原田３１５４－１"</f>
        <v>久米郡美咲町原田３１５４－１</v>
      </c>
      <c r="E95" s="1" t="s">
        <v>8</v>
      </c>
    </row>
    <row r="96" spans="1:5" ht="40.15" customHeight="1" x14ac:dyDescent="0.4">
      <c r="A96" s="2">
        <v>92</v>
      </c>
      <c r="B96" s="1" t="s">
        <v>257</v>
      </c>
      <c r="C96" s="1" t="s">
        <v>255</v>
      </c>
      <c r="D96" s="1" t="s">
        <v>256</v>
      </c>
      <c r="E96" s="7" t="s">
        <v>258</v>
      </c>
    </row>
  </sheetData>
  <mergeCells count="1">
    <mergeCell ref="A1:E1"/>
  </mergeCells>
  <phoneticPr fontId="18"/>
  <pageMargins left="0.70866141732283505" right="0.70866141732283505" top="0.74803149606299202" bottom="0.74803149606299202" header="0.31496062992126" footer="0.31496062992126"/>
  <pageSetup paperSize="9" scale="81" orientation="portrait" cellComments="atEnd"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難病指定医</vt:lpstr>
      <vt:lpstr>協力難病指定医</vt:lpstr>
      <vt:lpstr>協力難病指定医!Print_Area</vt:lpstr>
      <vt:lpstr>難病指定医!Print_Area</vt:lpstr>
      <vt:lpstr>協力難病指定医!Print_Titles</vt:lpstr>
      <vt:lpstr>難病指定医!Print_Titles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時松　麻理子</dc:creator>
  <cp:lastModifiedBy>時松　麻理子</cp:lastModifiedBy>
  <dcterms:created xsi:type="dcterms:W3CDTF">2025-05-26T10:28:19Z</dcterms:created>
  <dcterms:modified xsi:type="dcterms:W3CDTF">2025-05-26T10:40:49Z</dcterms:modified>
</cp:coreProperties>
</file>